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Polní cesta VPC 4" sheetId="2" r:id="rId2"/>
    <sheet name="SO-102 - Polní cesta VPC 5" sheetId="3" r:id="rId3"/>
    <sheet name="VON - Vedlejší a ostatní ..." sheetId="4" r:id="rId4"/>
    <sheet name="Pokyny pro vyplnění" sheetId="5" r:id="rId5"/>
  </sheets>
  <definedNames>
    <definedName name="_xlnm._FilterDatabase" localSheetId="1" hidden="1">'SO-101 - Polní cesta VPC 4'!$C$85:$K$372</definedName>
    <definedName name="_xlnm._FilterDatabase" localSheetId="2" hidden="1">'SO-102 - Polní cesta VPC 5'!$C$84:$K$264</definedName>
    <definedName name="_xlnm._FilterDatabase" localSheetId="3" hidden="1">'VON - Vedlejší a ostatní ...'!$C$81:$K$112</definedName>
    <definedName name="_xlnm.Print_Titles" localSheetId="0">'Rekapitulace stavby'!$52:$52</definedName>
    <definedName name="_xlnm.Print_Titles" localSheetId="1">'SO-101 - Polní cesta VPC 4'!$85:$85</definedName>
    <definedName name="_xlnm.Print_Titles" localSheetId="2">'SO-102 - Polní cesta VPC 5'!$84:$84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'SO-101 - Polní cesta VPC 4'!$C$4:$J$39,'SO-101 - Polní cesta VPC 4'!$C$45:$J$67,'SO-101 - Polní cesta VPC 4'!$C$73:$K$372</definedName>
    <definedName name="_xlnm.Print_Area" localSheetId="2">'SO-102 - Polní cesta VPC 5'!$C$4:$J$39,'SO-102 - Polní cesta VPC 5'!$C$45:$J$66,'SO-102 - Polní cesta VPC 5'!$C$72:$K$264</definedName>
    <definedName name="_xlnm.Print_Area" localSheetId="3">'VON - Vedlejší a ostatní ...'!$C$4:$J$39,'VON - Vedlejší a ostatní ...'!$C$45:$J$63,'VON - Vedlejší a ostatní ...'!$C$69:$K$112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/>
  <c r="J35" i="4"/>
  <c r="AX57" i="1"/>
  <c r="BI110" i="4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76"/>
  <c r="E7"/>
  <c r="E48" s="1"/>
  <c r="J37" i="3"/>
  <c r="J36"/>
  <c r="AY56" i="1" s="1"/>
  <c r="J35" i="3"/>
  <c r="AX56" i="1"/>
  <c r="BI262" i="3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0"/>
  <c r="BH100"/>
  <c r="BG100"/>
  <c r="BF100"/>
  <c r="T100"/>
  <c r="R100"/>
  <c r="P100"/>
  <c r="BI93"/>
  <c r="BH93"/>
  <c r="BG93"/>
  <c r="BF93"/>
  <c r="T93"/>
  <c r="R93"/>
  <c r="P93"/>
  <c r="BI88"/>
  <c r="BH88"/>
  <c r="BG88"/>
  <c r="BF88"/>
  <c r="T88"/>
  <c r="R88"/>
  <c r="P88"/>
  <c r="J81"/>
  <c r="F81"/>
  <c r="F79"/>
  <c r="E77"/>
  <c r="J54"/>
  <c r="F54"/>
  <c r="F52"/>
  <c r="E50"/>
  <c r="J24"/>
  <c r="E24"/>
  <c r="J55" s="1"/>
  <c r="J23"/>
  <c r="J18"/>
  <c r="E18"/>
  <c r="F82" s="1"/>
  <c r="J17"/>
  <c r="J12"/>
  <c r="J52" s="1"/>
  <c r="E7"/>
  <c r="E75"/>
  <c r="J37" i="2"/>
  <c r="J36"/>
  <c r="AY55" i="1" s="1"/>
  <c r="J35" i="2"/>
  <c r="AX55" i="1"/>
  <c r="BI370" i="2"/>
  <c r="BH370"/>
  <c r="BG370"/>
  <c r="BF370"/>
  <c r="T370"/>
  <c r="R370"/>
  <c r="P370"/>
  <c r="BI367"/>
  <c r="BH367"/>
  <c r="BG367"/>
  <c r="BF367"/>
  <c r="T367"/>
  <c r="R367"/>
  <c r="P367"/>
  <c r="BI361"/>
  <c r="BH361"/>
  <c r="BG361"/>
  <c r="BF361"/>
  <c r="T361"/>
  <c r="R361"/>
  <c r="P361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1"/>
  <c r="BH341"/>
  <c r="BG341"/>
  <c r="BF341"/>
  <c r="T341"/>
  <c r="R341"/>
  <c r="P341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19"/>
  <c r="BH319"/>
  <c r="BG319"/>
  <c r="BF319"/>
  <c r="T319"/>
  <c r="R319"/>
  <c r="P319"/>
  <c r="BI314"/>
  <c r="BH314"/>
  <c r="BG314"/>
  <c r="BF314"/>
  <c r="T314"/>
  <c r="R314"/>
  <c r="P314"/>
  <c r="BI309"/>
  <c r="BH309"/>
  <c r="BG309"/>
  <c r="BF309"/>
  <c r="T309"/>
  <c r="R309"/>
  <c r="P309"/>
  <c r="BI304"/>
  <c r="BH304"/>
  <c r="BG304"/>
  <c r="BF304"/>
  <c r="T304"/>
  <c r="R304"/>
  <c r="P304"/>
  <c r="BI299"/>
  <c r="BH299"/>
  <c r="BG299"/>
  <c r="BF299"/>
  <c r="T299"/>
  <c r="R299"/>
  <c r="P299"/>
  <c r="BI293"/>
  <c r="BH293"/>
  <c r="BG293"/>
  <c r="BF293"/>
  <c r="T293"/>
  <c r="R293"/>
  <c r="P293"/>
  <c r="BI286"/>
  <c r="BH286"/>
  <c r="BG286"/>
  <c r="BF286"/>
  <c r="T286"/>
  <c r="R286"/>
  <c r="P286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T272" s="1"/>
  <c r="R273"/>
  <c r="R272"/>
  <c r="P273"/>
  <c r="P272" s="1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37"/>
  <c r="BH137"/>
  <c r="BG137"/>
  <c r="BF137"/>
  <c r="T137"/>
  <c r="R137"/>
  <c r="P137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83" s="1"/>
  <c r="J23"/>
  <c r="J18"/>
  <c r="E18"/>
  <c r="F55" s="1"/>
  <c r="J17"/>
  <c r="J12"/>
  <c r="J80"/>
  <c r="E7"/>
  <c r="E76" s="1"/>
  <c r="L50" i="1"/>
  <c r="AM50"/>
  <c r="AM49"/>
  <c r="L49"/>
  <c r="AM47"/>
  <c r="L47"/>
  <c r="L45"/>
  <c r="L44"/>
  <c r="J249" i="2"/>
  <c r="J113"/>
  <c r="J253"/>
  <c r="AS54" i="1"/>
  <c r="BK185" i="2"/>
  <c r="BK213" i="3"/>
  <c r="BK175"/>
  <c r="BK254"/>
  <c r="J106"/>
  <c r="BK95" i="4"/>
  <c r="J263" i="2"/>
  <c r="J89"/>
  <c r="J278"/>
  <c r="BK165"/>
  <c r="BK325"/>
  <c r="BK168"/>
  <c r="J349"/>
  <c r="BK225"/>
  <c r="J105"/>
  <c r="BK110" i="3"/>
  <c r="BK154"/>
  <c r="BK200"/>
  <c r="J142"/>
  <c r="BK98" i="4"/>
  <c r="J107"/>
  <c r="J225" i="2"/>
  <c r="BK304"/>
  <c r="BK198"/>
  <c r="BK89"/>
  <c r="J171"/>
  <c r="J352"/>
  <c r="BK217"/>
  <c r="BK218" i="3"/>
  <c r="BK244"/>
  <c r="J93"/>
  <c r="J175"/>
  <c r="BK130"/>
  <c r="J85" i="4"/>
  <c r="J293" i="2"/>
  <c r="J181"/>
  <c r="BK346"/>
  <c r="BK207"/>
  <c r="BK361"/>
  <c r="J185"/>
  <c r="J361"/>
  <c r="BK259"/>
  <c r="BK122"/>
  <c r="J254" i="3"/>
  <c r="J200"/>
  <c r="BK262"/>
  <c r="BK118"/>
  <c r="BK106"/>
  <c r="J98" i="4"/>
  <c r="BK283" i="2"/>
  <c r="BK155"/>
  <c r="BK314"/>
  <c r="J193"/>
  <c r="J117"/>
  <c r="J335"/>
  <c r="BK229"/>
  <c r="BK117"/>
  <c r="J162" i="3"/>
  <c r="J248"/>
  <c r="J110"/>
  <c r="BK190"/>
  <c r="BK138"/>
  <c r="BK335" i="2"/>
  <c r="BK171"/>
  <c r="J325"/>
  <c r="J203"/>
  <c r="BK93"/>
  <c r="BK189"/>
  <c r="BK109"/>
  <c r="BK263"/>
  <c r="J155"/>
  <c r="J146" i="3"/>
  <c r="J213"/>
  <c r="J262"/>
  <c r="J114"/>
  <c r="BK100"/>
  <c r="BK85" i="4"/>
  <c r="J259" i="2"/>
  <c r="J159"/>
  <c r="BK330"/>
  <c r="BK220"/>
  <c r="J174"/>
  <c r="J341"/>
  <c r="J198"/>
  <c r="J367"/>
  <c r="J232"/>
  <c r="BK131"/>
  <c r="BK167" i="3"/>
  <c r="BK223"/>
  <c r="BK142"/>
  <c r="BK259"/>
  <c r="J138"/>
  <c r="J91" i="4"/>
  <c r="J356" i="2"/>
  <c r="J162"/>
  <c r="BK309"/>
  <c r="BK232"/>
  <c r="BK151"/>
  <c r="BK236"/>
  <c r="BK159"/>
  <c r="BK341"/>
  <c r="J220"/>
  <c r="J259" i="3"/>
  <c r="BK122"/>
  <c r="BK158"/>
  <c r="BK248"/>
  <c r="J171"/>
  <c r="BK126"/>
  <c r="BK88" i="4"/>
  <c r="J207" i="2"/>
  <c r="J165"/>
  <c r="BK352"/>
  <c r="J212"/>
  <c r="J177"/>
  <c r="BK356"/>
  <c r="BK249"/>
  <c r="BK212"/>
  <c r="J244" i="3"/>
  <c r="BK93"/>
  <c r="J150"/>
  <c r="BK203"/>
  <c r="J158"/>
  <c r="J286" i="2"/>
  <c r="J146"/>
  <c r="BK299"/>
  <c r="BK177"/>
  <c r="J346"/>
  <c r="J151"/>
  <c r="BK319"/>
  <c r="BK203"/>
  <c r="BK228" i="3"/>
  <c r="J250"/>
  <c r="J195"/>
  <c r="BK234"/>
  <c r="J167"/>
  <c r="J118"/>
  <c r="J95" i="4"/>
  <c r="J299" i="2"/>
  <c r="J128"/>
  <c r="BK268"/>
  <c r="J97"/>
  <c r="J245"/>
  <c r="BK128"/>
  <c r="BK253"/>
  <c r="BK113"/>
  <c r="BK134" i="3"/>
  <c r="J203"/>
  <c r="J122"/>
  <c r="BK195"/>
  <c r="BK150"/>
  <c r="BK104" i="4"/>
  <c r="J104"/>
  <c r="BK240" i="2"/>
  <c r="J101"/>
  <c r="BK273"/>
  <c r="BK181"/>
  <c r="J309"/>
  <c r="J125"/>
  <c r="J314"/>
  <c r="J189"/>
  <c r="J223" i="3"/>
  <c r="BK239"/>
  <c r="J100"/>
  <c r="BK185"/>
  <c r="BK146"/>
  <c r="J88" i="4"/>
  <c r="BK349" i="2"/>
  <c r="BK193"/>
  <c r="BK293"/>
  <c r="J168"/>
  <c r="J217"/>
  <c r="BK370"/>
  <c r="BK278"/>
  <c r="BK137"/>
  <c r="J130" i="3"/>
  <c r="J208"/>
  <c r="J88"/>
  <c r="J154"/>
  <c r="J110" i="4"/>
  <c r="J229" i="2"/>
  <c r="J122"/>
  <c r="BK245"/>
  <c r="J109"/>
  <c r="J273"/>
  <c r="J370"/>
  <c r="J240"/>
  <c r="BK125"/>
  <c r="J181" i="3"/>
  <c r="J234"/>
  <c r="J126"/>
  <c r="BK181"/>
  <c r="BK162"/>
  <c r="J101" i="4"/>
  <c r="BK101"/>
  <c r="BK367" i="2"/>
  <c r="BK174"/>
  <c r="J93"/>
  <c r="J283"/>
  <c r="J137"/>
  <c r="J319"/>
  <c r="BK105"/>
  <c r="J304"/>
  <c r="BK162"/>
  <c r="J239" i="3"/>
  <c r="BK88"/>
  <c r="J190"/>
  <c r="J228"/>
  <c r="BK250"/>
  <c r="BK114"/>
  <c r="BK110" i="4"/>
  <c r="J268" i="2"/>
  <c r="J131"/>
  <c r="BK286"/>
  <c r="BK101"/>
  <c r="J330"/>
  <c r="BK97"/>
  <c r="J236"/>
  <c r="BK146"/>
  <c r="BK171" i="3"/>
  <c r="J218"/>
  <c r="J134"/>
  <c r="BK208"/>
  <c r="J185"/>
  <c r="BK107" i="4"/>
  <c r="BK91"/>
  <c r="P88" i="2" l="1"/>
  <c r="BK258"/>
  <c r="J258" s="1"/>
  <c r="J62" s="1"/>
  <c r="R277"/>
  <c r="P340"/>
  <c r="P366"/>
  <c r="BK87" i="3"/>
  <c r="J87"/>
  <c r="J61" s="1"/>
  <c r="R180"/>
  <c r="P194"/>
  <c r="BK243"/>
  <c r="J243" s="1"/>
  <c r="J64" s="1"/>
  <c r="BK258"/>
  <c r="J258"/>
  <c r="J65" s="1"/>
  <c r="BK94" i="4"/>
  <c r="J94"/>
  <c r="J62"/>
  <c r="R88" i="2"/>
  <c r="T258"/>
  <c r="BK277"/>
  <c r="J277"/>
  <c r="J64" s="1"/>
  <c r="BK340"/>
  <c r="J340"/>
  <c r="J65"/>
  <c r="BK366"/>
  <c r="J366" s="1"/>
  <c r="J66" s="1"/>
  <c r="T87" i="3"/>
  <c r="BK180"/>
  <c r="J180" s="1"/>
  <c r="J62" s="1"/>
  <c r="BK194"/>
  <c r="J194" s="1"/>
  <c r="J63" s="1"/>
  <c r="P243"/>
  <c r="R258"/>
  <c r="BK84" i="4"/>
  <c r="J84" s="1"/>
  <c r="J61" s="1"/>
  <c r="P84"/>
  <c r="P94"/>
  <c r="BK88" i="2"/>
  <c r="J88"/>
  <c r="J61"/>
  <c r="P258"/>
  <c r="T277"/>
  <c r="R340"/>
  <c r="T366"/>
  <c r="R87" i="3"/>
  <c r="T180"/>
  <c r="R194"/>
  <c r="R243"/>
  <c r="P258"/>
  <c r="T84" i="4"/>
  <c r="R94"/>
  <c r="T88" i="2"/>
  <c r="T87" s="1"/>
  <c r="T86" s="1"/>
  <c r="R258"/>
  <c r="P277"/>
  <c r="T340"/>
  <c r="R366"/>
  <c r="P87" i="3"/>
  <c r="P86"/>
  <c r="P85" s="1"/>
  <c r="AU56" i="1" s="1"/>
  <c r="P180" i="3"/>
  <c r="T194"/>
  <c r="T243"/>
  <c r="T258"/>
  <c r="R84" i="4"/>
  <c r="R83"/>
  <c r="R82" s="1"/>
  <c r="T94"/>
  <c r="BK272" i="2"/>
  <c r="J272"/>
  <c r="J63" s="1"/>
  <c r="J55" i="4"/>
  <c r="E72"/>
  <c r="F79"/>
  <c r="BE88"/>
  <c r="BE91"/>
  <c r="BE101"/>
  <c r="BE104"/>
  <c r="J52"/>
  <c r="BE95"/>
  <c r="BE98"/>
  <c r="BE107"/>
  <c r="BE110"/>
  <c r="BE85"/>
  <c r="E48" i="3"/>
  <c r="F55"/>
  <c r="J82"/>
  <c r="BE88"/>
  <c r="BE175"/>
  <c r="BE195"/>
  <c r="BE208"/>
  <c r="BE213"/>
  <c r="BE239"/>
  <c r="BE244"/>
  <c r="J79"/>
  <c r="BE93"/>
  <c r="BE122"/>
  <c r="BE126"/>
  <c r="BE130"/>
  <c r="BE134"/>
  <c r="BE138"/>
  <c r="BE142"/>
  <c r="BE146"/>
  <c r="BE158"/>
  <c r="BE218"/>
  <c r="BE223"/>
  <c r="BE234"/>
  <c r="BE254"/>
  <c r="BE259"/>
  <c r="BE262"/>
  <c r="BE106"/>
  <c r="BE110"/>
  <c r="BE114"/>
  <c r="BE162"/>
  <c r="BE167"/>
  <c r="BE171"/>
  <c r="BE185"/>
  <c r="BE228"/>
  <c r="BE100"/>
  <c r="BE118"/>
  <c r="BE150"/>
  <c r="BE154"/>
  <c r="BE181"/>
  <c r="BE190"/>
  <c r="BE200"/>
  <c r="BE203"/>
  <c r="BE248"/>
  <c r="BE250"/>
  <c r="J55" i="2"/>
  <c r="BE93"/>
  <c r="BE101"/>
  <c r="BE109"/>
  <c r="BE117"/>
  <c r="BE125"/>
  <c r="BE165"/>
  <c r="BE168"/>
  <c r="BE171"/>
  <c r="BE174"/>
  <c r="BE189"/>
  <c r="BE193"/>
  <c r="BE203"/>
  <c r="BE245"/>
  <c r="BE268"/>
  <c r="BE286"/>
  <c r="BE330"/>
  <c r="BE361"/>
  <c r="BE367"/>
  <c r="BE370"/>
  <c r="F83"/>
  <c r="BE89"/>
  <c r="BE105"/>
  <c r="BE131"/>
  <c r="BE137"/>
  <c r="BE151"/>
  <c r="BE155"/>
  <c r="BE162"/>
  <c r="BE198"/>
  <c r="BE207"/>
  <c r="BE220"/>
  <c r="BE225"/>
  <c r="BE229"/>
  <c r="BE249"/>
  <c r="BE253"/>
  <c r="BE263"/>
  <c r="BE278"/>
  <c r="BE283"/>
  <c r="BE293"/>
  <c r="BE299"/>
  <c r="BE314"/>
  <c r="BE341"/>
  <c r="BE349"/>
  <c r="BE356"/>
  <c r="J52"/>
  <c r="BE128"/>
  <c r="BE159"/>
  <c r="BE185"/>
  <c r="BE212"/>
  <c r="BE236"/>
  <c r="BE259"/>
  <c r="E48"/>
  <c r="BE97"/>
  <c r="BE113"/>
  <c r="BE122"/>
  <c r="BE146"/>
  <c r="BE177"/>
  <c r="BE181"/>
  <c r="BE217"/>
  <c r="BE232"/>
  <c r="BE240"/>
  <c r="BE273"/>
  <c r="BE304"/>
  <c r="BE309"/>
  <c r="BE319"/>
  <c r="BE325"/>
  <c r="BE335"/>
  <c r="BE346"/>
  <c r="BE352"/>
  <c r="F36" i="4"/>
  <c r="BC57" i="1" s="1"/>
  <c r="F34" i="2"/>
  <c r="BA55" i="1"/>
  <c r="J34" i="2"/>
  <c r="AW55" i="1" s="1"/>
  <c r="F35" i="4"/>
  <c r="BB57" i="1"/>
  <c r="J34" i="3"/>
  <c r="AW56" i="1" s="1"/>
  <c r="F34" i="4"/>
  <c r="BA57" i="1"/>
  <c r="F37" i="2"/>
  <c r="BD55" i="1" s="1"/>
  <c r="F35" i="3"/>
  <c r="BB56" i="1" s="1"/>
  <c r="F37" i="4"/>
  <c r="BD57" i="1" s="1"/>
  <c r="F36" i="3"/>
  <c r="BC56" i="1" s="1"/>
  <c r="F37" i="3"/>
  <c r="BD56" i="1" s="1"/>
  <c r="J34" i="4"/>
  <c r="AW57" i="1" s="1"/>
  <c r="F35" i="2"/>
  <c r="BB55" i="1" s="1"/>
  <c r="F36" i="2"/>
  <c r="BC55" i="1" s="1"/>
  <c r="F34" i="3"/>
  <c r="BA56" i="1" s="1"/>
  <c r="R87" i="2" l="1"/>
  <c r="R86" s="1"/>
  <c r="T83" i="4"/>
  <c r="T82"/>
  <c r="R86" i="3"/>
  <c r="R85" s="1"/>
  <c r="T86"/>
  <c r="T85"/>
  <c r="P83" i="4"/>
  <c r="P82" s="1"/>
  <c r="AU57" i="1" s="1"/>
  <c r="P87" i="2"/>
  <c r="P86" s="1"/>
  <c r="AU55" i="1" s="1"/>
  <c r="BK83" i="4"/>
  <c r="J83"/>
  <c r="J60" s="1"/>
  <c r="BK87" i="2"/>
  <c r="J87" s="1"/>
  <c r="J60" s="1"/>
  <c r="BK86" i="3"/>
  <c r="J86" s="1"/>
  <c r="J60" s="1"/>
  <c r="BA54" i="1"/>
  <c r="W30" s="1"/>
  <c r="BD54"/>
  <c r="W33" s="1"/>
  <c r="BB54"/>
  <c r="W31" s="1"/>
  <c r="F33" i="2"/>
  <c r="AZ55" i="1" s="1"/>
  <c r="F33" i="4"/>
  <c r="AZ57" i="1" s="1"/>
  <c r="J33" i="2"/>
  <c r="AV55" i="1" s="1"/>
  <c r="AT55" s="1"/>
  <c r="J33" i="4"/>
  <c r="AV57" i="1" s="1"/>
  <c r="AT57" s="1"/>
  <c r="J33" i="3"/>
  <c r="AV56" i="1" s="1"/>
  <c r="AT56" s="1"/>
  <c r="BC54"/>
  <c r="AY54"/>
  <c r="F33" i="3"/>
  <c r="AZ56" i="1" s="1"/>
  <c r="BK86" i="2" l="1"/>
  <c r="J86" s="1"/>
  <c r="J59" s="1"/>
  <c r="BK82" i="4"/>
  <c r="J82" s="1"/>
  <c r="J59" s="1"/>
  <c r="BK85" i="3"/>
  <c r="J85" s="1"/>
  <c r="J59" s="1"/>
  <c r="AU54" i="1"/>
  <c r="W32"/>
  <c r="AW54"/>
  <c r="AK30" s="1"/>
  <c r="AZ54"/>
  <c r="AV54"/>
  <c r="AK29" s="1"/>
  <c r="AX54"/>
  <c r="J30" i="2" l="1"/>
  <c r="AG55" i="1" s="1"/>
  <c r="AN55" s="1"/>
  <c r="J30" i="3"/>
  <c r="AG56" i="1" s="1"/>
  <c r="AT54"/>
  <c r="J30" i="4"/>
  <c r="AG57" i="1" s="1"/>
  <c r="W29"/>
  <c r="J39" i="3" l="1"/>
  <c r="J39" i="4"/>
  <c r="J39" i="2"/>
  <c r="AN56" i="1"/>
  <c r="AN57"/>
  <c r="AG54"/>
  <c r="AK26" s="1"/>
  <c r="AK35" s="1"/>
  <c r="AN54" l="1"/>
</calcChain>
</file>

<file path=xl/sharedStrings.xml><?xml version="1.0" encoding="utf-8"?>
<sst xmlns="http://schemas.openxmlformats.org/spreadsheetml/2006/main" count="4830" uniqueCount="909">
  <si>
    <t>Export Komplet</t>
  </si>
  <si>
    <t>VZ</t>
  </si>
  <si>
    <t>2.0</t>
  </si>
  <si>
    <t>ZAMOK</t>
  </si>
  <si>
    <t>False</t>
  </si>
  <si>
    <t>{a0bb957d-126b-45eb-a60c-0532802b6cbd}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</si>
  <si>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</si>
  <si>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</si>
  <si>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</si>
  <si>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</si>
  <si>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</si>
  <si>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</si>
  <si>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</si>
  <si>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</si>
  <si>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</si>
  <si>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</si>
  <si>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</si>
  <si>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K.ú. Velichovky, cesta VPC 5, VPC 4</t>
  </si>
  <si>
    <t>KSO:</t>
  </si>
  <si>
    <t/>
  </si>
  <si>
    <t>CC-CZ:</t>
  </si>
  <si>
    <t>Místo:</t>
  </si>
  <si>
    <t xml:space="preserve"> </t>
  </si>
  <si>
    <t>Datum:</t>
  </si>
  <si>
    <t>28. 2. 2023</t>
  </si>
  <si>
    <t>Zadavatel:</t>
  </si>
  <si>
    <t>IČ:</t>
  </si>
  <si>
    <t>ČR-SPÚ, Pobočka Náchod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</si>
  <si>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</si>
  <si>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</si>
  <si>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</si>
  <si>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</si>
  <si>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</si>
  <si>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</si>
  <si>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</si>
  <si>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</si>
  <si>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</si>
  <si>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</si>
  <si>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</si>
  <si>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</si>
  <si>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</si>
  <si>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</si>
  <si>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</si>
  <si>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</si>
  <si>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</si>
  <si>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</si>
  <si>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</si>
  <si>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</si>
  <si>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</si>
  <si>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</si>
  <si>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</si>
  <si>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</si>
  <si>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</si>
  <si>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</si>
  <si>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</si>
  <si>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</si>
  <si>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</si>
  <si>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</si>
  <si>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</si>
  <si>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</si>
  <si>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</si>
  <si>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</si>
  <si>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</si>
  <si>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</si>
  <si>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</si>
  <si>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</si>
  <si>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</si>
  <si>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</si>
  <si>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</si>
  <si>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</si>
  <si>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</si>
  <si>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</si>
  <si>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</si>
  <si>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</si>
  <si>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</si>
  <si>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</si>
  <si>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</si>
  <si>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VPC 4</t>
  </si>
  <si>
    <t>STA</t>
  </si>
  <si>
    <t>1</t>
  </si>
  <si>
    <t>{96d7353f-1966-4b03-939b-e295b05af8a6}</t>
  </si>
  <si>
    <t>822 2</t>
  </si>
  <si>
    <t>2</t>
  </si>
  <si>
    <t>SO-102</t>
  </si>
  <si>
    <t>Polní cesta VPC 5</t>
  </si>
  <si>
    <t>{ed971bfa-cafd-485b-bf31-6ca3c1693c49}</t>
  </si>
  <si>
    <t>VON</t>
  </si>
  <si>
    <t>Vedlejší a ostatní náklady</t>
  </si>
  <si>
    <t>{beae990a-182f-442c-8139-f073f32715fa}</t>
  </si>
  <si>
    <t>KRYCÍ LIST SOUPISU PRACÍ</t>
  </si>
  <si>
    <t>Objekt:</t>
  </si>
  <si>
    <t>SO-101 - Polní cesta VPC 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</si>
  <si>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</si>
  <si>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</si>
  <si>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</si>
  <si>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</si>
  <si>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</si>
  <si>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</si>
  <si>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</si>
  <si>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</si>
  <si>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</si>
  <si>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</si>
  <si>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</si>
  <si>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</si>
  <si>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</si>
  <si>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</si>
  <si>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</si>
  <si>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</si>
  <si>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</si>
  <si>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</si>
  <si>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</si>
  <si>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</si>
  <si>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</si>
  <si>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</si>
  <si>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</si>
  <si>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</si>
  <si>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</si>
  <si>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</si>
  <si>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</si>
  <si>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</si>
  <si>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</si>
  <si>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</si>
  <si>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</si>
  <si>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</si>
  <si>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2023 01</t>
  </si>
  <si>
    <t>4</t>
  </si>
  <si>
    <t>-1190181935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</si>
  <si>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</si>
  <si>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</si>
  <si>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</si>
  <si>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https://podminky.urs.cz/item/CS_URS_2023_01/111251101</t>
  </si>
  <si>
    <t>VV</t>
  </si>
  <si>
    <t>"viz. A.11.2." 60,0</t>
  </si>
  <si>
    <t>112101101</t>
  </si>
  <si>
    <t>Odstranění stromů listnatých průměru kmene přes 100 do 300 mm</t>
  </si>
  <si>
    <t>kus</t>
  </si>
  <si>
    <t>2028758953</t>
  </si>
  <si>
    <t>Odstranění stromů s odřezáním kmene a s odvětvením listnatých, průměru kmene přes 100 do 300 mm</t>
  </si>
  <si>
    <t>https://podminky.urs.cz/item/CS_URS_2023_01/112101101</t>
  </si>
  <si>
    <t>"viz. A.11.2." 2,0</t>
  </si>
  <si>
    <t>3</t>
  </si>
  <si>
    <t>112101102</t>
  </si>
  <si>
    <t>Odstranění stromů listnatých průměru kmene přes 300 do 500 mm</t>
  </si>
  <si>
    <t>-1813537243</t>
  </si>
  <si>
    <t>Odstranění stromů s odřezáním kmene a s odvětvením listnatých, průměru kmene přes 300 do 500 mm</t>
  </si>
  <si>
    <t>https://podminky.urs.cz/item/CS_URS_2023_01/112101102</t>
  </si>
  <si>
    <t>"viz. A.11.2." 5,0</t>
  </si>
  <si>
    <t>112101103</t>
  </si>
  <si>
    <t>Odstranění stromů listnatých průměru kmene přes 500 do 700 mm</t>
  </si>
  <si>
    <t>111149017</t>
  </si>
  <si>
    <t>Odstranění stromů s odřezáním kmene a s odvětvením listnatých, průměru kmene přes 500 do 700 mm</t>
  </si>
  <si>
    <t>https://podminky.urs.cz/item/CS_URS_2023_01/112101103</t>
  </si>
  <si>
    <t>5</t>
  </si>
  <si>
    <t>112155215</t>
  </si>
  <si>
    <t>Štěpkování solitérních stromků a větví průměru kmene do 300 mm s naložením</t>
  </si>
  <si>
    <t>-1727033469</t>
  </si>
  <si>
    <t>Štěpkování s naložením na dopravní prostředek a odvozem do 20 km stromků a větví solitérů, průměru kmene do 300 mm</t>
  </si>
  <si>
    <t>https://podminky.urs.cz/item/CS_URS_2023_01/112155215</t>
  </si>
  <si>
    <t>P</t>
  </si>
  <si>
    <t>Poznámka k položce:_x000D_
Štěpku využije  obec k parkovým úpravám.</t>
  </si>
  <si>
    <t>6</t>
  </si>
  <si>
    <t>112155221</t>
  </si>
  <si>
    <t>Štěpkování solitérních stromků a větví průměru kmene přes 300 do 500 mm s naložením</t>
  </si>
  <si>
    <t>1404902552</t>
  </si>
  <si>
    <t>Štěpkování s naložením na dopravní prostředek a odvozem do 20 km stromků a větví solitérů, průměru kmene přes 300 do 500 mm</t>
  </si>
  <si>
    <t>https://podminky.urs.cz/item/CS_URS_2023_01/112155221</t>
  </si>
  <si>
    <t>7</t>
  </si>
  <si>
    <t>112155225</t>
  </si>
  <si>
    <t>Štěpkování solitérních stromků a větví průměru kmene přes 500 do 700 mm s naložením</t>
  </si>
  <si>
    <t>716629143</t>
  </si>
  <si>
    <t>Štěpkování s naložením na dopravní prostředek a odvozem do 20 km stromků a větví solitérů, průměru kmene přes 500 do 700 mm</t>
  </si>
  <si>
    <t>https://podminky.urs.cz/item/CS_URS_2023_01/112155225</t>
  </si>
  <si>
    <t>8</t>
  </si>
  <si>
    <t>112155311</t>
  </si>
  <si>
    <t>Štěpkování keřového porostu středně hustého s naložením</t>
  </si>
  <si>
    <t>307819103</t>
  </si>
  <si>
    <t>Štěpkování s naložením na dopravní prostředek a odvozem do 20 km keřového porostu středně hustého</t>
  </si>
  <si>
    <t>https://podminky.urs.cz/item/CS_URS_2023_01/112155311</t>
  </si>
  <si>
    <t>"keře" 60,0</t>
  </si>
  <si>
    <t>9</t>
  </si>
  <si>
    <t>112251101</t>
  </si>
  <si>
    <t>Odstranění pařezů průměru přes 100 do 300 mm</t>
  </si>
  <si>
    <t>-709543601</t>
  </si>
  <si>
    <t>Odstranění pařezů strojně s jejich vykopáním nebo vytrháním průměru přes 100 do 300 mm</t>
  </si>
  <si>
    <t>https://podminky.urs.cz/item/CS_URS_2023_01/112251101</t>
  </si>
  <si>
    <t>10</t>
  </si>
  <si>
    <t>112251102</t>
  </si>
  <si>
    <t>Odstranění pařezů průměru přes 300 do 500 mm</t>
  </si>
  <si>
    <t>-2029541591</t>
  </si>
  <si>
    <t>Odstranění pařezů strojně s jejich vykopáním nebo vytrháním průměru přes 300 do 500 mm</t>
  </si>
  <si>
    <t>https://podminky.urs.cz/item/CS_URS_2023_01/112251102</t>
  </si>
  <si>
    <t>11</t>
  </si>
  <si>
    <t>112251103</t>
  </si>
  <si>
    <t>Odstranění pařezů průměru přes 500 do 700 mm</t>
  </si>
  <si>
    <t>1329335821</t>
  </si>
  <si>
    <t>Odstranění pařezů strojně s jejich vykopáním nebo vytrháním průměru přes 500 do 700 mm</t>
  </si>
  <si>
    <t>https://podminky.urs.cz/item/CS_URS_2023_01/112251103</t>
  </si>
  <si>
    <t>12</t>
  </si>
  <si>
    <t>121151125</t>
  </si>
  <si>
    <t>Sejmutí ornice plochy přes 500 m2 tl vrstvy přes 250 do 300 mm strojně</t>
  </si>
  <si>
    <t>-1702136403</t>
  </si>
  <si>
    <t>Sejmutí ornice strojně při souvislé ploše přes 500 m2, tl. vrstvy přes 250 do 300 mm</t>
  </si>
  <si>
    <t>https://podminky.urs.cz/item/CS_URS_2023_01/121151125</t>
  </si>
  <si>
    <t>Poznámka k položce:_x000D_
- tl. 300 mm</t>
  </si>
  <si>
    <t>"viz. Výkaz výměr C.1.2.6." 775,7</t>
  </si>
  <si>
    <t>"výhybna-sjezd - viz. Výkaz výměr C.1.2.6." 70,2</t>
  </si>
  <si>
    <t>13</t>
  </si>
  <si>
    <t>122252204</t>
  </si>
  <si>
    <t>Odkopávky a prokopávky nezapažené pro silnice a dálnice v hornině třídy těžitelnosti I objem do 500 m3 strojně</t>
  </si>
  <si>
    <t>m3</t>
  </si>
  <si>
    <t>1506234104</t>
  </si>
  <si>
    <t>Odkopávky a prokopávky nezapažené pro silnice a dálnice strojně v hornině třídy těžitelnosti I přes 100 do 500 m3</t>
  </si>
  <si>
    <t>https://podminky.urs.cz/item/CS_URS_2023_01/122252204</t>
  </si>
  <si>
    <t>"cesta - viz. Výkaz výměr C.1.2.6." 107,1</t>
  </si>
  <si>
    <t>"ZÚ - viz. Výkaz výměr C.1.2.6." 0,8</t>
  </si>
  <si>
    <t>"výhybna-sjezd - viz. Výkaz výměr C.1.2.6." 9,8</t>
  </si>
  <si>
    <t>"navážka - viz. Výkaz výměr C.1.2.6." 301,6*0,2+362,2*0,6+384,2*0,1</t>
  </si>
  <si>
    <t>"navážka ZÚ - viz. Výkaz výměr C.1.2.6." 37,7*0,2</t>
  </si>
  <si>
    <t>"výhybna-sjezd - viz. Výkaz výměr C.1.2.6." 19,5*0,6</t>
  </si>
  <si>
    <t>14</t>
  </si>
  <si>
    <t>129001101</t>
  </si>
  <si>
    <t>Příplatek za ztížení odkopávky nebo prokopávky v blízkosti inženýrských sítí</t>
  </si>
  <si>
    <t>46123880</t>
  </si>
  <si>
    <t>Příplatek k cenám vykopávek za ztížení vykopávky v blízkosti podzemního vedení nebo výbušnin v horninách jakékoliv třídy</t>
  </si>
  <si>
    <t>https://podminky.urs.cz/item/CS_URS_2023_01/129001101</t>
  </si>
  <si>
    <t>"souběh s vodovodem - viz. A.10.1." 180,0*1,0*0,5</t>
  </si>
  <si>
    <t>"souběh s kabelem sdělov. vedení - viz. A.10.1." 36,3*1,0*0,5</t>
  </si>
  <si>
    <t>132251103</t>
  </si>
  <si>
    <t>Hloubení rýh nezapažených š do 800 mm v hornině třídy těžitelnosti I skupiny 3 objem do 100 m3 strojně</t>
  </si>
  <si>
    <t>716424372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</si>
  <si>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</si>
  <si>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</si>
  <si>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"drenáž - viz. Výkaz výměr C.1.2.6." 82,5</t>
  </si>
  <si>
    <t>16</t>
  </si>
  <si>
    <t>132251251</t>
  </si>
  <si>
    <t>Hloubení rýh nezapažených š do 2000 mm v hornině třídy těžitelnosti I skupiny 3 objem do 20 m3 strojně</t>
  </si>
  <si>
    <t>-1819755125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</si>
  <si>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</si>
  <si>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</si>
  <si>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"zasakovací jímka - viz. Výkaz výměr C.1.2.6." 15,6</t>
  </si>
  <si>
    <t>17</t>
  </si>
  <si>
    <t>162201411</t>
  </si>
  <si>
    <t>Vodorovné přemístění kmenů stromů listnatých do 1 km D kmene přes 100 do 300 mm</t>
  </si>
  <si>
    <t>-61527125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</si>
  <si>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</si>
  <si>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</si>
  <si>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18</t>
  </si>
  <si>
    <t>162201412</t>
  </si>
  <si>
    <t>Vodorovné přemístění kmenů stromů listnatých do 1 km D kmene přes 300 do 500 mm</t>
  </si>
  <si>
    <t>-1561681872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</si>
  <si>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</si>
  <si>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</si>
  <si>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19</t>
  </si>
  <si>
    <t>162201413</t>
  </si>
  <si>
    <t>Vodorovné přemístění kmenů stromů listnatých do 1 km D kmene přes 500 do 700 mm</t>
  </si>
  <si>
    <t>-529503119</t>
  </si>
  <si>
    <t>Vodorovné přemístění větví, kmenů nebo pařezů s naložením, složením a dopravou do 1000 m kmenů stromů listnatých, průměru přes 500 do 700 mm</t>
  </si>
  <si>
    <t>https://podminky.urs.cz/item/CS_URS_2023_01/162201413</t>
  </si>
  <si>
    <t>20</t>
  </si>
  <si>
    <t>162201421</t>
  </si>
  <si>
    <t>Vodorovné přemístění pařezů do 1 km D přes 100 do 300 mm</t>
  </si>
  <si>
    <t>-327140037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</si>
  <si>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</si>
  <si>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</si>
  <si>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162201422</t>
  </si>
  <si>
    <t>Vodorovné přemístění pařezů do 1 km D přes 300 do 500 mm</t>
  </si>
  <si>
    <t>-1535640737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</si>
  <si>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</si>
  <si>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</si>
  <si>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22</t>
  </si>
  <si>
    <t>162201423</t>
  </si>
  <si>
    <t>Vodorovné přemístění pařezů do 1 km D přes 500 do 700 mm</t>
  </si>
  <si>
    <t>1755958699</t>
  </si>
  <si>
    <t>Vodorovné přemístění větví, kmenů nebo pařezů s naložením, složením a dopravou do 1000 m pařezů kmenů, průměru přes 500 do 700 mm</t>
  </si>
  <si>
    <t>https://podminky.urs.cz/item/CS_URS_2023_01/162201423</t>
  </si>
  <si>
    <t>23</t>
  </si>
  <si>
    <t>162301971</t>
  </si>
  <si>
    <t>Příplatek k vodorovnému přemístění pařezů D přes 100 do 300 mm ZKD 1 km</t>
  </si>
  <si>
    <t>80789357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</si>
  <si>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</si>
  <si>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https://podminky.urs.cz/item/CS_URS_2023_01/162301971</t>
  </si>
  <si>
    <t>45*2</t>
  </si>
  <si>
    <t>24</t>
  </si>
  <si>
    <t>162301972</t>
  </si>
  <si>
    <t>Příplatek k vodorovnému přemístění pařezů D přes 300 do 500 mm ZKD 1 km</t>
  </si>
  <si>
    <t>-317815751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</si>
  <si>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</si>
  <si>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</si>
  <si>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45*5</t>
  </si>
  <si>
    <t>25</t>
  </si>
  <si>
    <t>162301973</t>
  </si>
  <si>
    <t>Příplatek k vodorovnému přemístění pařezů D přes 500 do 700 mm ZKD 1 km</t>
  </si>
  <si>
    <t>1566671072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</si>
  <si>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</si>
  <si>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https://podminky.urs.cz/item/CS_URS_2023_01/162301973</t>
  </si>
  <si>
    <t>26</t>
  </si>
  <si>
    <t>162351103</t>
  </si>
  <si>
    <t>Vodorovné přemístění přes 50 do 500 m výkopku/sypaniny z horniny třídy těžitelnosti I skupiny 1 až 3</t>
  </si>
  <si>
    <t>201281435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</si>
  <si>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</si>
  <si>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</si>
  <si>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"přebytečná humózní zemina" 845,9*0,3-165,4*0,1</t>
  </si>
  <si>
    <t>27</t>
  </si>
  <si>
    <t>162751117</t>
  </si>
  <si>
    <t>Vodorovné přemístění přes 9 000 do 10000 m výkopku/sypaniny z horniny třídy těžitelnosti I skupiny 1 až 3</t>
  </si>
  <si>
    <t>711619009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</si>
  <si>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</si>
  <si>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</si>
  <si>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"přebytečná zemina" 107,1+0,8+9,8+82,5+15,6-107,8</t>
  </si>
  <si>
    <t>"navážka" 316,1+7,5+11,7</t>
  </si>
  <si>
    <t>28</t>
  </si>
  <si>
    <t>162751119</t>
  </si>
  <si>
    <t>Příplatek k vodorovnému přemístění výkopku/sypaniny z horniny třídy těžitelnosti I skupiny 1 až 3 ZKD 1000 m přes 10000 m</t>
  </si>
  <si>
    <t>1713453120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</si>
  <si>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</si>
  <si>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</si>
  <si>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"přebytečná zemina" 36*108,0</t>
  </si>
  <si>
    <t>"navážka" 36*335,3</t>
  </si>
  <si>
    <t>29</t>
  </si>
  <si>
    <t>167151111</t>
  </si>
  <si>
    <t>Nakládání výkopku z hornin třídy těžitelnosti I skupiny 1 až 3 přes 100 m3</t>
  </si>
  <si>
    <t>-1628418471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</si>
  <si>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</si>
  <si>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</si>
  <si>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30</t>
  </si>
  <si>
    <t>171151131</t>
  </si>
  <si>
    <t>Uložení sypaniny z hornin nesoudržných a soudržných střídavě do násypů zhutněných strojně</t>
  </si>
  <si>
    <t>420447683</t>
  </si>
  <si>
    <t>Uložení sypanin do násypů strojně s rozprostřením sypaniny ve vrstvách a s hrubým urovnáním zhutněných z hornin nesoudržných a soudržných střídavě ukládaných</t>
  </si>
  <si>
    <t>https://podminky.urs.cz/item/CS_URS_2023_01/171151131</t>
  </si>
  <si>
    <t>"cesta - viz. Výkaz výměr C.1.2.6." 104,3</t>
  </si>
  <si>
    <t>"výhybna-sjezd - viz. Výkaz výměr C.1.2.6." 3,5</t>
  </si>
  <si>
    <t>31</t>
  </si>
  <si>
    <t>171201221</t>
  </si>
  <si>
    <t>Poplatek za uložení na skládce (skládkovné) zeminy a kamení kód odpadu 17 05 04</t>
  </si>
  <si>
    <t>t</t>
  </si>
  <si>
    <t>1574095344</t>
  </si>
  <si>
    <t>Poplatek za uložení stavebního odpadu na skládce (skládkovné) zeminy a kamení zatříděného do Katalogu odpadů pod kódem 17 05 04</t>
  </si>
  <si>
    <t>https://podminky.urs.cz/item/CS_URS_2023_01/171201221</t>
  </si>
  <si>
    <t>"přebytečná zemina" 108,0*1,8</t>
  </si>
  <si>
    <t>"navážka" 335,3*1,7</t>
  </si>
  <si>
    <t>32</t>
  </si>
  <si>
    <t>171209012-R</t>
  </si>
  <si>
    <t>Skládkovné - pařezy</t>
  </si>
  <si>
    <t>-831743363</t>
  </si>
  <si>
    <t>"pařezy" 2*0,050+5*0,100+5*0,300</t>
  </si>
  <si>
    <t>33</t>
  </si>
  <si>
    <t>171251201</t>
  </si>
  <si>
    <t>Uložení sypaniny na skládky nebo meziskládky</t>
  </si>
  <si>
    <t>-1354090161</t>
  </si>
  <si>
    <t>Uložení sypaniny na skládky nebo meziskládky bez hutnění s upravením uložené sypaniny do předepsaného tvaru</t>
  </si>
  <si>
    <t>https://podminky.urs.cz/item/CS_URS_2023_01/171251201</t>
  </si>
  <si>
    <t>"přebytečná zemina" 108,0</t>
  </si>
  <si>
    <t>"navážka" 335,3</t>
  </si>
  <si>
    <t>34</t>
  </si>
  <si>
    <t>181351114</t>
  </si>
  <si>
    <t>Rozprostření ornice tl vrstvy přes 200 do 250 mm pl přes 500 m2 v rovině nebo ve svahu do 1:5 strojně</t>
  </si>
  <si>
    <t>-90984046</t>
  </si>
  <si>
    <t>Rozprostření a urovnání ornice v rovině nebo ve svahu sklonu do 1:5 strojně při souvislé ploše přes 500 m2, tl. vrstvy přes 200 do 250 mm</t>
  </si>
  <si>
    <t>https://podminky.urs.cz/item/CS_URS_2023_01/181351114</t>
  </si>
  <si>
    <t>"přebytečná humózní zemina" 970,0</t>
  </si>
  <si>
    <t>35</t>
  </si>
  <si>
    <t>181411121</t>
  </si>
  <si>
    <t>Založení lučního trávníku výsevem pl do 1000 m2 v rovině a ve svahu do 1:5</t>
  </si>
  <si>
    <t>973462245</t>
  </si>
  <si>
    <t>Založení trávníku na půdě předem připravené plochy do 1000 m2 výsevem včetně utažení lučního v rovině nebo na svahu do 1:5</t>
  </si>
  <si>
    <t>https://podminky.urs.cz/item/CS_URS_2023_01/181411121</t>
  </si>
  <si>
    <t>36</t>
  </si>
  <si>
    <t>181411123</t>
  </si>
  <si>
    <t>Založení lučního trávníku výsevem pl do 1000 m2 ve svahu přes 1:2 do 1:1</t>
  </si>
  <si>
    <t>-694200187</t>
  </si>
  <si>
    <t>Založení trávníku na půdě předem připravené plochy do 1000 m2 výsevem včetně utažení lučního na svahu přes 1:2 do 1:1</t>
  </si>
  <si>
    <t>https://podminky.urs.cz/item/CS_URS_2023_01/181411123</t>
  </si>
  <si>
    <t>"viz. Výkaz výměr C.1.2.6." 165,4</t>
  </si>
  <si>
    <t>37</t>
  </si>
  <si>
    <t>M</t>
  </si>
  <si>
    <t>00572470</t>
  </si>
  <si>
    <t>osivo směs travní univerzál</t>
  </si>
  <si>
    <t>kg</t>
  </si>
  <si>
    <t>350482591</t>
  </si>
  <si>
    <t>Poznámka k položce:_x000D_
 - 20 g/m2</t>
  </si>
  <si>
    <t>(970,0+165,4)*0,02*1,03</t>
  </si>
  <si>
    <t>38</t>
  </si>
  <si>
    <t>181951112</t>
  </si>
  <si>
    <t>Úprava pláně v hornině třídy těžitelnosti I skupiny 1 až 3 se zhutněním strojně</t>
  </si>
  <si>
    <t>2037561317</t>
  </si>
  <si>
    <t>Úprava pláně vyrovnáním výškových rozdílů strojně v hornině třídy těžitelnosti I, skupiny 1 až 3 se zhutněním</t>
  </si>
  <si>
    <t>https://podminky.urs.cz/item/CS_URS_2023_01/181951112</t>
  </si>
  <si>
    <t>"cesta - viz. Výkaz výměr C.1.2.6." 1790,8</t>
  </si>
  <si>
    <t>"přípočty - viz. C.1.2.1." 3,2+34,5+38,2+51,5+0,5</t>
  </si>
  <si>
    <t>39</t>
  </si>
  <si>
    <t>182151111</t>
  </si>
  <si>
    <t>Svahování v zářezech v hornině třídy těžitelnosti I skupiny 1 až 3 strojně</t>
  </si>
  <si>
    <t>1892968371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</si>
  <si>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</si>
  <si>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</si>
  <si>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Výkaz výměr C.1.2.6." 27,0</t>
  </si>
  <si>
    <t>40</t>
  </si>
  <si>
    <t>182251101</t>
  </si>
  <si>
    <t>Svahování násypů strojně</t>
  </si>
  <si>
    <t>-676331110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</si>
  <si>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</si>
  <si>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</si>
  <si>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165,4-27,0</t>
  </si>
  <si>
    <t>41</t>
  </si>
  <si>
    <t>182351123</t>
  </si>
  <si>
    <t>Rozprostření ornice pl přes 100 do 500 m2 ve svahu přes 1:5 tl vrstvy do 200 mm strojně</t>
  </si>
  <si>
    <t>980719948</t>
  </si>
  <si>
    <t>Rozprostření a urovnání ornice ve svahu sklonu přes 1:5 strojně při souvislé ploše přes 100 do 500 m2, tl. vrstvy do 200 mm</t>
  </si>
  <si>
    <t>https://podminky.urs.cz/item/CS_URS_2023_01/182351123</t>
  </si>
  <si>
    <t>Poznámka k položce:_x000D_
- tl. 100 mm</t>
  </si>
  <si>
    <t>Zakládání</t>
  </si>
  <si>
    <t>42</t>
  </si>
  <si>
    <t>211521111</t>
  </si>
  <si>
    <t>Výplň odvodňovacích žeber nebo trativodů kamenivem hrubým drceným frakce 63 až 125 mm</t>
  </si>
  <si>
    <t>1160133219</t>
  </si>
  <si>
    <t>Výplň kamenivem do rýh odvodňovacích žeber nebo trativodů bez zhutnění, s úpravou povrchu výplně kamenivem hrubým drceným frakce 63 až 125 mm</t>
  </si>
  <si>
    <t>https://podminky.urs.cz/item/CS_URS_2023_01/211521111</t>
  </si>
  <si>
    <t>"zasakovací jímka - viz. Výkaz výměr C.1.2.6." 21,6</t>
  </si>
  <si>
    <t>43</t>
  </si>
  <si>
    <t>211561111</t>
  </si>
  <si>
    <t>Výplň odvodňovacích žeber nebo trativodů kamenivem hrubým drceným frakce 4 až 16 mm</t>
  </si>
  <si>
    <t>369535885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</si>
  <si>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</si>
  <si>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</si>
  <si>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>Poznámka k položce:_x000D_
- kamenivo fr. 8-16 mm</t>
  </si>
  <si>
    <t>44</t>
  </si>
  <si>
    <t>212755215</t>
  </si>
  <si>
    <t>Trativody z drenážních trubek plastových flexibilních D 125 mm bez lože</t>
  </si>
  <si>
    <t>m</t>
  </si>
  <si>
    <t>1338535248</t>
  </si>
  <si>
    <t>Trativody bez lože z drenážních trubek plastových flexibilních D 125 mm</t>
  </si>
  <si>
    <t>https://podminky.urs.cz/item/CS_URS_2023_01/212755215</t>
  </si>
  <si>
    <t>"viz. C.1.2.1." 404,2</t>
  </si>
  <si>
    <t>Svislé a kompletní konstrukce</t>
  </si>
  <si>
    <t>45</t>
  </si>
  <si>
    <t>348999001-R</t>
  </si>
  <si>
    <t>Lesní oplocenky z pletiva v. 160 cm</t>
  </si>
  <si>
    <t>1950388276</t>
  </si>
  <si>
    <t xml:space="preserve">Poznámka k položce:_x000D_
Lesnické pozinkované pletivo v. 1,6 m, 23 řad vodorovných drátů síly 1,6/2,0 mm. Dřevěné frézované impregnované kůly D 100 mm, dl. 2,5 m (po 3 m), vzpěry D 70 mm, dl. 2,0 m na každém 3. kůlu a v rozích._x000D_
</t>
  </si>
  <si>
    <t>"přemístění oplocenky - viz. C.1.2.1." 60,4</t>
  </si>
  <si>
    <t>Komunikace pozemní</t>
  </si>
  <si>
    <t>46</t>
  </si>
  <si>
    <t>561041121</t>
  </si>
  <si>
    <t>Zřízení podkladu ze zeminy upravené vápnem, cementem, směsnými pojivy tl přes 250 do 300 mm pl přes 1000 do 5000 m2</t>
  </si>
  <si>
    <t>-1055672636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</si>
  <si>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</si>
  <si>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https://podminky.urs.cz/item/CS_URS_2023_01/561041121</t>
  </si>
  <si>
    <t>"viz. vzor. řezy C.1.2.1.+Výkaz výměr C.1.2.6. ( = ÚP)" 1790,8</t>
  </si>
  <si>
    <t>47</t>
  </si>
  <si>
    <t>58530170</t>
  </si>
  <si>
    <t>vápno nehašené CL 90-Q pro úpravu zemin standardní</t>
  </si>
  <si>
    <t>1214846826</t>
  </si>
  <si>
    <t>"15,9 kg/m2" 1918,7*15,9*0,001</t>
  </si>
  <si>
    <t>48</t>
  </si>
  <si>
    <t>564851111</t>
  </si>
  <si>
    <t>Podklad ze štěrkodrtě ŠD plochy přes 100 m2 tl 150 mm</t>
  </si>
  <si>
    <t>-173611222</t>
  </si>
  <si>
    <t>Podklad ze štěrkodrti ŠD s rozprostřením a zhutněním plochy přes 100 m2, po zhutnění tl. 150 mm</t>
  </si>
  <si>
    <t>https://podminky.urs.cz/item/CS_URS_2023_01/564851111</t>
  </si>
  <si>
    <t>"ŠDa - viz. Výkaz výměr C.1.2.6. (KM 0,000-0,178)" 727,4</t>
  </si>
  <si>
    <t>"přípočty - viz. C.1.2.1.(KM 0,000-0,178)" 3,2+38,2+51,5</t>
  </si>
  <si>
    <t>"ŠDb - viz. Výkaz výměr C.1.2.6. (KM 0,178-0,4171)" 987,7+1027,6</t>
  </si>
  <si>
    <t>"přípočty - viz. C.1.2.1. (KM 0,178-0,4171)" 0,5</t>
  </si>
  <si>
    <t>49</t>
  </si>
  <si>
    <t>564861111</t>
  </si>
  <si>
    <t>Podklad ze štěrkodrtě ŠD plochy přes 100 m2 tl 200 mm</t>
  </si>
  <si>
    <t>799918767</t>
  </si>
  <si>
    <t>Podklad ze štěrkodrti ŠD s rozprostřením a zhutněním plochy přes 100 m2, po zhutnění tl. 200 mm</t>
  </si>
  <si>
    <t>https://podminky.urs.cz/item/CS_URS_2023_01/564861111</t>
  </si>
  <si>
    <t>"ŠDb - viz. Výkaz výměr C.1.2.6. (KM 0,000-0,178)" 751,4</t>
  </si>
  <si>
    <t>"ZÚ (úprava napojení) - viz. C.1.2.1." 34,5</t>
  </si>
  <si>
    <t>50</t>
  </si>
  <si>
    <t>565135121</t>
  </si>
  <si>
    <t>Asfaltový beton vrstva podkladní ACP 16+ (obalované kamenivo OKS) tl 50 mm š přes 3 m</t>
  </si>
  <si>
    <t>881896071</t>
  </si>
  <si>
    <t>Asfaltový beton vrstva podkladní ACP 16+ (obalované kamenivo střednězrnné - OKS) s rozprostřením a zhutněním v pruhu šířky přes 3 m, po zhutnění tl. 50 mm</t>
  </si>
  <si>
    <t>https://podminky.urs.cz/item/CS_URS_2023_01/565135121</t>
  </si>
  <si>
    <t>"viz. vzor. řez C.1.2.1. + Výkaz výměr C.1.2.6. (KM 0,000-0,178)" 178,0*3,7</t>
  </si>
  <si>
    <t>51</t>
  </si>
  <si>
    <t>569721112</t>
  </si>
  <si>
    <t>Zpevnění krajnic kamenivem drceným tl 90 mm</t>
  </si>
  <si>
    <t>1724015183</t>
  </si>
  <si>
    <t>Zpevnění krajnic nebo komunikací pro pěší s rozprostřením a zhutněním, po zhutnění kamenivem drceným tl. 90 mm</t>
  </si>
  <si>
    <t>https://podminky.urs.cz/item/CS_URS_2023_01/569721112</t>
  </si>
  <si>
    <t>Poznámka k položce:_x000D_
- kamenivo fr. 0-32 mm</t>
  </si>
  <si>
    <t>"viz. Výkaz výměr C.1.2.6. (KM 0,000-0,178)" 178,0*0,25*2</t>
  </si>
  <si>
    <t>52</t>
  </si>
  <si>
    <t>569731111</t>
  </si>
  <si>
    <t>Zpevnění krajnic kamenivem drceným tl 100 mm</t>
  </si>
  <si>
    <t>441137511</t>
  </si>
  <si>
    <t>Zpevnění krajnic nebo komunikací pro pěší s rozprostřením a zhutněním, po zhutnění kamenivem drceným tl. 100 mm</t>
  </si>
  <si>
    <t>https://podminky.urs.cz/item/CS_URS_2023_01/569731111</t>
  </si>
  <si>
    <t>"viz. Výkaz výměr C.1.2.6. (KM 0,178-0,4171)" 239,1*0,25*2</t>
  </si>
  <si>
    <t>53</t>
  </si>
  <si>
    <t>573111114</t>
  </si>
  <si>
    <t>Postřik živičný infiltrační s posypem z asfaltu množství 2 kg/m2</t>
  </si>
  <si>
    <t>22845559</t>
  </si>
  <si>
    <t>Postřik infiltrační PI z asfaltu silničního s posypem kamenivem, v množství 2,00 kg/m2</t>
  </si>
  <si>
    <t>https://podminky.urs.cz/item/CS_URS_2023_01/573111114</t>
  </si>
  <si>
    <t>"viz. vzor. řezy C.1.2.1. + Výkaz výměr C.1.2.6. (KM 0,000-0,178)" 178,0*4,0</t>
  </si>
  <si>
    <t>54</t>
  </si>
  <si>
    <t>573231107</t>
  </si>
  <si>
    <t>Postřik živičný spojovací ze silniční emulze v množství 0,40 kg/m2</t>
  </si>
  <si>
    <t>-1467441151</t>
  </si>
  <si>
    <t>Postřik spojovací PS bez posypu kamenivem ze silniční emulze, v množství 0,40 kg/m2</t>
  </si>
  <si>
    <t>https://podminky.urs.cz/item/CS_URS_2023_01/573231107</t>
  </si>
  <si>
    <t>Poznámka k položce:_x000D_
- kationaktivní emulze v množství zbytkového asfaltu 0,2 kg/m2</t>
  </si>
  <si>
    <t>"viz. vzor. řez C.1.2.1. + Výkaz výměr C.1.2.6. (KM 0,000-0,178)" 178,0*3,62</t>
  </si>
  <si>
    <t>55</t>
  </si>
  <si>
    <t>573451116</t>
  </si>
  <si>
    <t>Dvojitý nátěr z asfaltu v množství 3,0 kg/m2 s posypem</t>
  </si>
  <si>
    <t>-466505393</t>
  </si>
  <si>
    <t>Dvojitý nátěr DN s posypem kamenivem a se zaválcováním z asfaltu silničního, v množství 3,0 kg/m2</t>
  </si>
  <si>
    <t>https://podminky.urs.cz/item/CS_URS_2023_01/573451116</t>
  </si>
  <si>
    <t>"viz. vzor. řez C.1.2.1.+Výkaz výměr C.1.2.6. (KM 0,178-0,4171)" 239,1*3,5</t>
  </si>
  <si>
    <t>56</t>
  </si>
  <si>
    <t>574381112</t>
  </si>
  <si>
    <t>Penetrační makadam hrubý PMH tl 100 mm</t>
  </si>
  <si>
    <t>-523580790</t>
  </si>
  <si>
    <t>Penetrační makadam PM s rozprostřením kameniva na sucho, s prolitím živicí, s posypem drtí a se zhutněním hrubý (PMH) z kameniva hrubého drceného, po zhutnění tl. 100 mm</t>
  </si>
  <si>
    <t>https://podminky.urs.cz/item/CS_URS_2023_01/574381112</t>
  </si>
  <si>
    <t>"viz. vzor. řez C.1.2.1.+Výkaz výměr C.1.2.6. (KM 0,178-0,4171)" 239,1*3,65</t>
  </si>
  <si>
    <t>57</t>
  </si>
  <si>
    <t>577134221</t>
  </si>
  <si>
    <t>Asfaltový beton vrstva obrusná ACO 11 (ABS) tř. II tl 40 mm š přes 3 m z nemodifikovaného asfaltu</t>
  </si>
  <si>
    <t>-580877520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</si>
  <si>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</si>
  <si>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</si>
  <si>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>"viz. vzor. řez C.1.2.1.+Výkaz výměr C.1.2.6. (KM 0,000-0,178)" 178,0*3,56</t>
  </si>
  <si>
    <t>Ostatní konstrukce a práce, bourání</t>
  </si>
  <si>
    <t>58</t>
  </si>
  <si>
    <t>916131213</t>
  </si>
  <si>
    <t>Osazení silničního obrubníku betonového stojatého s boční opěrou do lože z betonu prostého</t>
  </si>
  <si>
    <t>38384082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</si>
  <si>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</si>
  <si>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</si>
  <si>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"ZÚ+výhybna-sjezd + KÚ - viz. C.1.2.1." 8,5+7,0+4,5</t>
  </si>
  <si>
    <t>"změna konstrukce - viz. C.1.2.1." 4,0</t>
  </si>
  <si>
    <t>59</t>
  </si>
  <si>
    <t>59217031</t>
  </si>
  <si>
    <t>obrubník betonový silniční 1000x150x250mm</t>
  </si>
  <si>
    <t>-961716489</t>
  </si>
  <si>
    <t>8+7+4+4</t>
  </si>
  <si>
    <t>60</t>
  </si>
  <si>
    <t>59217026</t>
  </si>
  <si>
    <t>obrubník betonový silniční 500x150x250mm</t>
  </si>
  <si>
    <t>1820496044</t>
  </si>
  <si>
    <t>2*0,5</t>
  </si>
  <si>
    <t>61</t>
  </si>
  <si>
    <t>916991121</t>
  </si>
  <si>
    <t>Lože pod obrubníky, krajníky nebo obruby z dlažebních kostek z betonu prostého</t>
  </si>
  <si>
    <t>-1957056875</t>
  </si>
  <si>
    <t>Lože pod obrubníky, krajníky nebo obruby z dlažebních kostek z betonu prostého</t>
  </si>
  <si>
    <t>https://podminky.urs.cz/item/CS_URS_2023_01/916991121</t>
  </si>
  <si>
    <t>"lože nad 10 cm" 24,0*0,4*0,05</t>
  </si>
  <si>
    <t>62</t>
  </si>
  <si>
    <t>966062111</t>
  </si>
  <si>
    <t>Bourání sloupků a vzpěr plotových dřevěných zasypaných zeminou</t>
  </si>
  <si>
    <t>1204699154</t>
  </si>
  <si>
    <t>Bourání plotových sloupků a vzpěr dřevěných výšky do 2,5 m zasypaných zeminou</t>
  </si>
  <si>
    <t>https://podminky.urs.cz/item/CS_URS_2023_01/966062111</t>
  </si>
  <si>
    <t>Poznámka k položce:_x000D_
- materiál ze stávající oplocenky se ponechá na místě vlastníkovi_x000D_
 V cenách jsou započteny i náklady na odklizení materiálu na vzdálenost do 20 m nebo naložení na dopravní prostředek.</t>
  </si>
  <si>
    <t>"přemístění oplocenky - viz. C.1.2.1." 25,0</t>
  </si>
  <si>
    <t>63</t>
  </si>
  <si>
    <t>966071821</t>
  </si>
  <si>
    <t>Rozebrání oplocení z drátěného pletiva se čtvercovými oky v do 1,6 m</t>
  </si>
  <si>
    <t>1870891555</t>
  </si>
  <si>
    <t>Rozebrání oplocení z pletiva drátěného se čtvercovými oky, výšky do 1,6 m</t>
  </si>
  <si>
    <t>https://podminky.urs.cz/item/CS_URS_2023_01/966071821</t>
  </si>
  <si>
    <t>998</t>
  </si>
  <si>
    <t>Přesun hmot</t>
  </si>
  <si>
    <t>64</t>
  </si>
  <si>
    <t>998225111</t>
  </si>
  <si>
    <t>Přesun hmot pro pozemní komunikace s krytem z kamene, monolitickým betonovým nebo živičným</t>
  </si>
  <si>
    <t>-2125021809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</si>
  <si>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</si>
  <si>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</si>
  <si>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65</t>
  </si>
  <si>
    <t>998225191</t>
  </si>
  <si>
    <t>Příplatek k přesunu hmot pro pozemní komunikace s krytem z kamene, živičným, betonovým do 1000 m</t>
  </si>
  <si>
    <t>-203386736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</si>
  <si>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</si>
  <si>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https://podminky.urs.cz/item/CS_URS_2023_01/998225191</t>
  </si>
  <si>
    <t>SO-102 - Polní cesta VPC 5</t>
  </si>
  <si>
    <t>121151123</t>
  </si>
  <si>
    <t>Sejmutí ornice plochy přes 500 m2 tl vrstvy do 200 mm strojně</t>
  </si>
  <si>
    <t>1338607152</t>
  </si>
  <si>
    <t>Sejmutí ornice strojně při souvislé ploše přes 500 m2, tl. vrstvy do 200 mm</t>
  </si>
  <si>
    <t>https://podminky.urs.cz/item/CS_URS_2023_01/121151123</t>
  </si>
  <si>
    <t>"viz. Výkaz výměr C.1.2.7." 631,2</t>
  </si>
  <si>
    <t>1225418468</t>
  </si>
  <si>
    <t>"viz. Výkaz výměr C.1.2.7." 1470,7</t>
  </si>
  <si>
    <t>"ZÚ - viz. Výkaz výměr C.1.2.7." 77,0</t>
  </si>
  <si>
    <t>"výhybna-sjezd - viz. Výkaz výměr C.1.2.7." 70,7</t>
  </si>
  <si>
    <t>-1460998286</t>
  </si>
  <si>
    <t>"cesta - viz. Výkaz výměr C.1.2.7." 231,8</t>
  </si>
  <si>
    <t>"ZÚ - viz. Výkaz výměr C.1.2.7." 4,0</t>
  </si>
  <si>
    <t>"výhybna-sjezd - viz. Výkaz výměr C.1.2.7." 7,0</t>
  </si>
  <si>
    <t>728344080</t>
  </si>
  <si>
    <t>"křížení s vodovodem" 8,0*3,0*0,4</t>
  </si>
  <si>
    <t>1465509695</t>
  </si>
  <si>
    <t>"drenáž - viz. Výkaz výměr C.1.2.7." 88,0</t>
  </si>
  <si>
    <t>132251252</t>
  </si>
  <si>
    <t>Hloubení rýh nezapažených š do 2000 mm v hornině třídy těžitelnosti I skupiny 3 objem do 50 m3 strojně</t>
  </si>
  <si>
    <t>-1508357440</t>
  </si>
  <si>
    <t>Hloubení nezapažených rýh šířky přes 800 do 2 000 mm strojně s urovnáním dna do předepsaného profilu a spádu v hornině třídy těžitelnosti I skupiny 3 přes 20 do 50 m3</t>
  </si>
  <si>
    <t>https://podminky.urs.cz/item/CS_URS_2023_01/132251252</t>
  </si>
  <si>
    <t>"zasakovací jímka - viz. Výkaz výměr C.1.2.7." 36,8</t>
  </si>
  <si>
    <t>400956863</t>
  </si>
  <si>
    <t>"přebytečná humózní zemina" 525,76</t>
  </si>
  <si>
    <t>153163739</t>
  </si>
  <si>
    <t>"přebytečná zemina" 242,8+88,0+36,8-38,5</t>
  </si>
  <si>
    <t>2071086583</t>
  </si>
  <si>
    <t>"přebytečná zemina" 36*329,1</t>
  </si>
  <si>
    <t>1852395060</t>
  </si>
  <si>
    <t>"přebytečná humózní zemina" 631,2*0,1+1618,4*0,3-228,8*0,1</t>
  </si>
  <si>
    <t>-1710255456</t>
  </si>
  <si>
    <t>"cesta - viz. Výkaz výměr C.1.2.7." 38,5</t>
  </si>
  <si>
    <t>249219825</t>
  </si>
  <si>
    <t>"přebytečná zemina" 329,1*1,8</t>
  </si>
  <si>
    <t>-2080157753</t>
  </si>
  <si>
    <t>"přebytečná zemina" 329,1</t>
  </si>
  <si>
    <t>181351113</t>
  </si>
  <si>
    <t>Rozprostření ornice tl vrstvy do 200 mm pl přes 500 m2 v rovině nebo ve svahu do 1:5 strojně</t>
  </si>
  <si>
    <t>-63667798</t>
  </si>
  <si>
    <t>Rozprostření a urovnání ornice v rovině nebo ve svahu sklonu do 1:5 strojně při souvislé ploše přes 500 m2, tl. vrstvy do 200 mm</t>
  </si>
  <si>
    <t>https://podminky.urs.cz/item/CS_URS_2023_01/181351113</t>
  </si>
  <si>
    <t>"přebytečná humózní zemina" 2630,0</t>
  </si>
  <si>
    <t>"viz. Výkaz výměr C.1.2.7." 228,8</t>
  </si>
  <si>
    <t>181451121</t>
  </si>
  <si>
    <t>Založení lučního trávníku výsevem pl přes 1000 m2 v rovině a ve svahu do 1:5</t>
  </si>
  <si>
    <t>-1997175218</t>
  </si>
  <si>
    <t>Založení trávníku na půdě předem připravené plochy přes 1000 m2 výsevem včetně utažení lučního v rovině nebo na svahu do 1:5</t>
  </si>
  <si>
    <t>https://podminky.urs.cz/item/CS_URS_2023_01/181451121</t>
  </si>
  <si>
    <t>-57848974</t>
  </si>
  <si>
    <t>(228,8+2630,0)*0,02*1,03</t>
  </si>
  <si>
    <t>2142250498</t>
  </si>
  <si>
    <t>"cesta - viz. Výkaz výměr C.1.2.7." 2086,8</t>
  </si>
  <si>
    <t>"přípočty - viz. C.1.2.1." 77,0+43,7+29,0+50,0+20,7</t>
  </si>
  <si>
    <t>1401837380</t>
  </si>
  <si>
    <t>"viz. Výkaz výměr C.1.2.7." 20,0</t>
  </si>
  <si>
    <t>-1215434516</t>
  </si>
  <si>
    <t>228,8-20,0</t>
  </si>
  <si>
    <t>1875199514</t>
  </si>
  <si>
    <t>"zasakovací jímky - viz. Výkaz výměr C.1.2.7." 41,3</t>
  </si>
  <si>
    <t>"viz. C.1.2.1." 414,0</t>
  </si>
  <si>
    <t>-1699251324</t>
  </si>
  <si>
    <t>"viz. vzor. řez C.1.2.1.+Výkaz výměr C.1.2.7. ( = ÚP)" 2086,8</t>
  </si>
  <si>
    <t>2108459678</t>
  </si>
  <si>
    <t>"15,9 kg/m2" 2307,2*15,9*0,001</t>
  </si>
  <si>
    <t>"ŠDa - viz. Výkaz výměr C.1.2.7." 1861,5</t>
  </si>
  <si>
    <t>"ŠDb - viz. Výkaz výměr C.1.2.7." 435,2/0,2</t>
  </si>
  <si>
    <t>"přípočty" 220,4</t>
  </si>
  <si>
    <t>"viz. vzor. řezy C.1.2.1. + Výkaz výměr C.1.2.7." 450,5*3,7</t>
  </si>
  <si>
    <t>"viz. Výkaz výměr C.1.2.7." 225,3</t>
  </si>
  <si>
    <t>"viz. vzor. řezy C.1.2.1. + Výkaz výměr C.1.2.7." 450,5*4,0</t>
  </si>
  <si>
    <t>"viz. vzor. řezy C.1.2.1. + Výkaz výměr C.1.2.7." 450,5*3,62</t>
  </si>
  <si>
    <t>"viz. vzor. řezy C.1.2.1. + Výkaz výměr C.1.2.7." 450,5*3,56</t>
  </si>
  <si>
    <t>599142111</t>
  </si>
  <si>
    <t>Úprava zálivky dilatačních nebo pracovních spár v cementobetonovém krytu hl do 40 mm š přes 20 do 40 mm</t>
  </si>
  <si>
    <t>701390179</t>
  </si>
  <si>
    <t>Úprava zálivky dilatačních nebo pracovních spár v cementobetonovém krytu, hloubky do 40 mm, šířky přes 20 do 40 mm</t>
  </si>
  <si>
    <t>https://podminky.urs.cz/item/CS_URS_2023_01/599142111</t>
  </si>
  <si>
    <t>"ZÚ - viz. C.1.2.1." 27,5</t>
  </si>
  <si>
    <t>"sjezd + výhybna + KÚ - viz. C.1.2.1." 5,0+20,0+4,0</t>
  </si>
  <si>
    <t>-1779525853</t>
  </si>
  <si>
    <t>"lože nad 10 cm" 29,0*0,4*0,05</t>
  </si>
  <si>
    <t>919735111</t>
  </si>
  <si>
    <t>Řezání stávajícího živičného krytu hl do 50 mm</t>
  </si>
  <si>
    <t>-477515137</t>
  </si>
  <si>
    <t>Řezání stávajícího živičného krytu nebo podkladu hloubky do 50 mm</t>
  </si>
  <si>
    <t>https://podminky.urs.cz/item/CS_URS_2023_01/919735111</t>
  </si>
  <si>
    <t>269787702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</si>
  <si>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</si>
  <si>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</si>
  <si>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</si>
  <si>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</si>
  <si>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</si>
  <si>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</si>
  <si>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</si>
  <si>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</si>
  <si>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</si>
  <si>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</si>
  <si>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</si>
  <si>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</si>
  <si>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</si>
  <si>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 xml:space="preserve">Zřízení zařízení staveniště a jeho následné odstranění. 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</si>
  <si>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
</t>
  </si>
  <si>
    <t>031002002</t>
  </si>
  <si>
    <t>Dopravní značení na staveništi</t>
  </si>
  <si>
    <t>-1695202399</t>
  </si>
  <si>
    <t xml:space="preserve"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
</t>
  </si>
  <si>
    <t>031002003</t>
  </si>
  <si>
    <t xml:space="preserve">Provozní vlivy - práce v ochranném pásmu </t>
  </si>
  <si>
    <t>-54802849</t>
  </si>
  <si>
    <t>Poznámka k položce:_x000D_
- ochranné pásmo lesa, CHOPAV, chráněné ložiskové území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</si>
  <si>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</si>
  <si>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</si>
  <si>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</si>
  <si>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</si>
  <si>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</si>
  <si>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Geodetické vytýčení před zahájením realizace 
stavebních prací</t>
  </si>
  <si>
    <t>Poznámka k položce:_x000D_
- cesta VPC 4 dl. 417 m, cesta VPC 5 dl. 451 m</t>
  </si>
  <si>
    <t>091003000</t>
  </si>
  <si>
    <t xml:space="preserve">Geodetické práce po výstavbě </t>
  </si>
  <si>
    <t>-1902243394</t>
  </si>
  <si>
    <t>Geodetické práce po výstavbě</t>
  </si>
  <si>
    <t xml:space="preserve">Poznámka k položce:_x000D_
vč. případných geometrických plánů_x000D_
</t>
  </si>
  <si>
    <t>091003001</t>
  </si>
  <si>
    <t>Vytýčení podzemních inženýrských sítí</t>
  </si>
  <si>
    <t>-362717102</t>
  </si>
  <si>
    <t>Poznámka k položce:_x000D_
Zajištění ochrany a vytýčení podzemních inženýrských sítí uvedených v projektové dokumentaci dle podmínek z dokladové části projektu (např. kabel sdělovacího vedení, vodovod).</t>
  </si>
  <si>
    <t>091204000</t>
  </si>
  <si>
    <t>Dokumentace skutečného provedení stavby</t>
  </si>
  <si>
    <t>ks</t>
  </si>
  <si>
    <t>-955265231</t>
  </si>
  <si>
    <t xml:space="preserve">Poznámka k položce:_x000D_
Vypracování projektové dokumentace skutečného provedení díla dle vyhlášky 3x v grafické (tištěné) podobě a 1x v digitálním vyhotovení_x000D_
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</si>
  <si>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</si>
  <si>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</si>
  <si>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</si>
  <si>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Před zahájením vylepšení pláně se ukládá dodavateli stavby zajistit u autorizované firmy vyhodnocení zemin v odkryté pláni. Autorizovaná firma navrhne optimální poměr média pro vylepšení podloží a potvrdí mocnost vápnění. V případě potřeby vápnění o mocnosti do 300 mm budou patřičné položky zahrnuty do méněprací. Po provedení vylepšení podloží musí dosahovat upravená pláň hodnoty min. 30 MPa.</t>
  </si>
  <si>
    <t>091806001</t>
  </si>
  <si>
    <t>Analýza všech druhů odpadů ukládaných na skládku</t>
  </si>
  <si>
    <t>-187358108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</si>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</sst>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22252204" TargetMode="External"/><Relationship Id="rId18" Type="http://schemas.openxmlformats.org/officeDocument/2006/relationships/hyperlink" Target="https://podminky.urs.cz/item/CS_URS_2023_01/162201412" TargetMode="External"/><Relationship Id="rId26" Type="http://schemas.openxmlformats.org/officeDocument/2006/relationships/hyperlink" Target="https://podminky.urs.cz/item/CS_URS_2023_01/162351103" TargetMode="External"/><Relationship Id="rId39" Type="http://schemas.openxmlformats.org/officeDocument/2006/relationships/hyperlink" Target="https://podminky.urs.cz/item/CS_URS_2023_01/182351123" TargetMode="External"/><Relationship Id="rId21" Type="http://schemas.openxmlformats.org/officeDocument/2006/relationships/hyperlink" Target="https://podminky.urs.cz/item/CS_URS_2023_01/162201422" TargetMode="External"/><Relationship Id="rId34" Type="http://schemas.openxmlformats.org/officeDocument/2006/relationships/hyperlink" Target="https://podminky.urs.cz/item/CS_URS_2023_01/181411121" TargetMode="External"/><Relationship Id="rId42" Type="http://schemas.openxmlformats.org/officeDocument/2006/relationships/hyperlink" Target="https://podminky.urs.cz/item/CS_URS_2023_01/212755215" TargetMode="External"/><Relationship Id="rId47" Type="http://schemas.openxmlformats.org/officeDocument/2006/relationships/hyperlink" Target="https://podminky.urs.cz/item/CS_URS_2023_01/569721112" TargetMode="External"/><Relationship Id="rId50" Type="http://schemas.openxmlformats.org/officeDocument/2006/relationships/hyperlink" Target="https://podminky.urs.cz/item/CS_URS_2023_01/573231107" TargetMode="External"/><Relationship Id="rId55" Type="http://schemas.openxmlformats.org/officeDocument/2006/relationships/hyperlink" Target="https://podminky.urs.cz/item/CS_URS_2023_01/916991121" TargetMode="External"/><Relationship Id="rId7" Type="http://schemas.openxmlformats.org/officeDocument/2006/relationships/hyperlink" Target="https://podminky.urs.cz/item/CS_URS_2023_01/112155225" TargetMode="External"/><Relationship Id="rId12" Type="http://schemas.openxmlformats.org/officeDocument/2006/relationships/hyperlink" Target="https://podminky.urs.cz/item/CS_URS_2023_01/121151125" TargetMode="External"/><Relationship Id="rId17" Type="http://schemas.openxmlformats.org/officeDocument/2006/relationships/hyperlink" Target="https://podminky.urs.cz/item/CS_URS_2023_01/162201411" TargetMode="External"/><Relationship Id="rId25" Type="http://schemas.openxmlformats.org/officeDocument/2006/relationships/hyperlink" Target="https://podminky.urs.cz/item/CS_URS_2023_01/162301973" TargetMode="External"/><Relationship Id="rId33" Type="http://schemas.openxmlformats.org/officeDocument/2006/relationships/hyperlink" Target="https://podminky.urs.cz/item/CS_URS_2023_01/181351114" TargetMode="External"/><Relationship Id="rId38" Type="http://schemas.openxmlformats.org/officeDocument/2006/relationships/hyperlink" Target="https://podminky.urs.cz/item/CS_URS_2023_01/182251101" TargetMode="External"/><Relationship Id="rId46" Type="http://schemas.openxmlformats.org/officeDocument/2006/relationships/hyperlink" Target="https://podminky.urs.cz/item/CS_URS_2023_01/565135121" TargetMode="External"/><Relationship Id="rId59" Type="http://schemas.openxmlformats.org/officeDocument/2006/relationships/hyperlink" Target="https://podminky.urs.cz/item/CS_URS_2023_01/998225191" TargetMode="External"/><Relationship Id="rId2" Type="http://schemas.openxmlformats.org/officeDocument/2006/relationships/hyperlink" Target="https://podminky.urs.cz/item/CS_URS_2023_01/112101101" TargetMode="External"/><Relationship Id="rId16" Type="http://schemas.openxmlformats.org/officeDocument/2006/relationships/hyperlink" Target="https://podminky.urs.cz/item/CS_URS_2023_01/132251251" TargetMode="External"/><Relationship Id="rId20" Type="http://schemas.openxmlformats.org/officeDocument/2006/relationships/hyperlink" Target="https://podminky.urs.cz/item/CS_URS_2023_01/162201421" TargetMode="External"/><Relationship Id="rId29" Type="http://schemas.openxmlformats.org/officeDocument/2006/relationships/hyperlink" Target="https://podminky.urs.cz/item/CS_URS_2023_01/167151111" TargetMode="External"/><Relationship Id="rId41" Type="http://schemas.openxmlformats.org/officeDocument/2006/relationships/hyperlink" Target="https://podminky.urs.cz/item/CS_URS_2023_01/211561111" TargetMode="External"/><Relationship Id="rId54" Type="http://schemas.openxmlformats.org/officeDocument/2006/relationships/hyperlink" Target="https://podminky.urs.cz/item/CS_URS_2023_01/916131213" TargetMode="External"/><Relationship Id="rId1" Type="http://schemas.openxmlformats.org/officeDocument/2006/relationships/hyperlink" Target="https://podminky.urs.cz/item/CS_URS_2023_01/111251101" TargetMode="External"/><Relationship Id="rId6" Type="http://schemas.openxmlformats.org/officeDocument/2006/relationships/hyperlink" Target="https://podminky.urs.cz/item/CS_URS_2023_01/112155221" TargetMode="External"/><Relationship Id="rId11" Type="http://schemas.openxmlformats.org/officeDocument/2006/relationships/hyperlink" Target="https://podminky.urs.cz/item/CS_URS_2023_01/112251103" TargetMode="External"/><Relationship Id="rId24" Type="http://schemas.openxmlformats.org/officeDocument/2006/relationships/hyperlink" Target="https://podminky.urs.cz/item/CS_URS_2023_01/162301972" TargetMode="External"/><Relationship Id="rId32" Type="http://schemas.openxmlformats.org/officeDocument/2006/relationships/hyperlink" Target="https://podminky.urs.cz/item/CS_URS_2023_01/171251201" TargetMode="External"/><Relationship Id="rId37" Type="http://schemas.openxmlformats.org/officeDocument/2006/relationships/hyperlink" Target="https://podminky.urs.cz/item/CS_URS_2023_01/182151111" TargetMode="External"/><Relationship Id="rId40" Type="http://schemas.openxmlformats.org/officeDocument/2006/relationships/hyperlink" Target="https://podminky.urs.cz/item/CS_URS_2023_01/211521111" TargetMode="External"/><Relationship Id="rId45" Type="http://schemas.openxmlformats.org/officeDocument/2006/relationships/hyperlink" Target="https://podminky.urs.cz/item/CS_URS_2023_01/564861111" TargetMode="External"/><Relationship Id="rId53" Type="http://schemas.openxmlformats.org/officeDocument/2006/relationships/hyperlink" Target="https://podminky.urs.cz/item/CS_URS_2023_01/577134221" TargetMode="External"/><Relationship Id="rId58" Type="http://schemas.openxmlformats.org/officeDocument/2006/relationships/hyperlink" Target="https://podminky.urs.cz/item/CS_URS_2023_01/998225111" TargetMode="External"/><Relationship Id="rId5" Type="http://schemas.openxmlformats.org/officeDocument/2006/relationships/hyperlink" Target="https://podminky.urs.cz/item/CS_URS_2023_01/112155215" TargetMode="External"/><Relationship Id="rId15" Type="http://schemas.openxmlformats.org/officeDocument/2006/relationships/hyperlink" Target="https://podminky.urs.cz/item/CS_URS_2023_01/132251103" TargetMode="External"/><Relationship Id="rId23" Type="http://schemas.openxmlformats.org/officeDocument/2006/relationships/hyperlink" Target="https://podminky.urs.cz/item/CS_URS_2023_01/162301971" TargetMode="External"/><Relationship Id="rId28" Type="http://schemas.openxmlformats.org/officeDocument/2006/relationships/hyperlink" Target="https://podminky.urs.cz/item/CS_URS_2023_01/162751119" TargetMode="External"/><Relationship Id="rId36" Type="http://schemas.openxmlformats.org/officeDocument/2006/relationships/hyperlink" Target="https://podminky.urs.cz/item/CS_URS_2023_01/181951112" TargetMode="External"/><Relationship Id="rId49" Type="http://schemas.openxmlformats.org/officeDocument/2006/relationships/hyperlink" Target="https://podminky.urs.cz/item/CS_URS_2023_01/573111114" TargetMode="External"/><Relationship Id="rId57" Type="http://schemas.openxmlformats.org/officeDocument/2006/relationships/hyperlink" Target="https://podminky.urs.cz/item/CS_URS_2023_01/966071821" TargetMode="External"/><Relationship Id="rId10" Type="http://schemas.openxmlformats.org/officeDocument/2006/relationships/hyperlink" Target="https://podminky.urs.cz/item/CS_URS_2023_01/112251102" TargetMode="External"/><Relationship Id="rId19" Type="http://schemas.openxmlformats.org/officeDocument/2006/relationships/hyperlink" Target="https://podminky.urs.cz/item/CS_URS_2023_01/162201413" TargetMode="External"/><Relationship Id="rId31" Type="http://schemas.openxmlformats.org/officeDocument/2006/relationships/hyperlink" Target="https://podminky.urs.cz/item/CS_URS_2023_01/171201221" TargetMode="External"/><Relationship Id="rId44" Type="http://schemas.openxmlformats.org/officeDocument/2006/relationships/hyperlink" Target="https://podminky.urs.cz/item/CS_URS_2023_01/564851111" TargetMode="External"/><Relationship Id="rId52" Type="http://schemas.openxmlformats.org/officeDocument/2006/relationships/hyperlink" Target="https://podminky.urs.cz/item/CS_URS_2023_01/574381112" TargetMode="External"/><Relationship Id="rId60" Type="http://schemas.openxmlformats.org/officeDocument/2006/relationships/drawing" Target="../drawings/drawing2.xml"/><Relationship Id="rId4" Type="http://schemas.openxmlformats.org/officeDocument/2006/relationships/hyperlink" Target="https://podminky.urs.cz/item/CS_URS_2023_01/112101103" TargetMode="External"/><Relationship Id="rId9" Type="http://schemas.openxmlformats.org/officeDocument/2006/relationships/hyperlink" Target="https://podminky.urs.cz/item/CS_URS_2023_01/112251101" TargetMode="External"/><Relationship Id="rId14" Type="http://schemas.openxmlformats.org/officeDocument/2006/relationships/hyperlink" Target="https://podminky.urs.cz/item/CS_URS_2023_01/129001101" TargetMode="External"/><Relationship Id="rId22" Type="http://schemas.openxmlformats.org/officeDocument/2006/relationships/hyperlink" Target="https://podminky.urs.cz/item/CS_URS_2023_01/162201423" TargetMode="External"/><Relationship Id="rId27" Type="http://schemas.openxmlformats.org/officeDocument/2006/relationships/hyperlink" Target="https://podminky.urs.cz/item/CS_URS_2023_01/162751117" TargetMode="External"/><Relationship Id="rId30" Type="http://schemas.openxmlformats.org/officeDocument/2006/relationships/hyperlink" Target="https://podminky.urs.cz/item/CS_URS_2023_01/171151131" TargetMode="External"/><Relationship Id="rId35" Type="http://schemas.openxmlformats.org/officeDocument/2006/relationships/hyperlink" Target="https://podminky.urs.cz/item/CS_URS_2023_01/181411123" TargetMode="External"/><Relationship Id="rId43" Type="http://schemas.openxmlformats.org/officeDocument/2006/relationships/hyperlink" Target="https://podminky.urs.cz/item/CS_URS_2023_01/561041121" TargetMode="External"/><Relationship Id="rId48" Type="http://schemas.openxmlformats.org/officeDocument/2006/relationships/hyperlink" Target="https://podminky.urs.cz/item/CS_URS_2023_01/569731111" TargetMode="External"/><Relationship Id="rId56" Type="http://schemas.openxmlformats.org/officeDocument/2006/relationships/hyperlink" Target="https://podminky.urs.cz/item/CS_URS_2023_01/966062111" TargetMode="External"/><Relationship Id="rId8" Type="http://schemas.openxmlformats.org/officeDocument/2006/relationships/hyperlink" Target="https://podminky.urs.cz/item/CS_URS_2023_01/112155311" TargetMode="External"/><Relationship Id="rId51" Type="http://schemas.openxmlformats.org/officeDocument/2006/relationships/hyperlink" Target="https://podminky.urs.cz/item/CS_URS_2023_01/573451116" TargetMode="External"/><Relationship Id="rId3" Type="http://schemas.openxmlformats.org/officeDocument/2006/relationships/hyperlink" Target="https://podminky.urs.cz/item/CS_URS_2023_01/11210110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7" TargetMode="External"/><Relationship Id="rId13" Type="http://schemas.openxmlformats.org/officeDocument/2006/relationships/hyperlink" Target="https://podminky.urs.cz/item/CS_URS_2023_01/171251201" TargetMode="External"/><Relationship Id="rId18" Type="http://schemas.openxmlformats.org/officeDocument/2006/relationships/hyperlink" Target="https://podminky.urs.cz/item/CS_URS_2023_01/182151111" TargetMode="External"/><Relationship Id="rId26" Type="http://schemas.openxmlformats.org/officeDocument/2006/relationships/hyperlink" Target="https://podminky.urs.cz/item/CS_URS_2023_01/564861111" TargetMode="External"/><Relationship Id="rId3" Type="http://schemas.openxmlformats.org/officeDocument/2006/relationships/hyperlink" Target="https://podminky.urs.cz/item/CS_URS_2023_01/122252204" TargetMode="External"/><Relationship Id="rId21" Type="http://schemas.openxmlformats.org/officeDocument/2006/relationships/hyperlink" Target="https://podminky.urs.cz/item/CS_URS_2023_01/211521111" TargetMode="External"/><Relationship Id="rId34" Type="http://schemas.openxmlformats.org/officeDocument/2006/relationships/hyperlink" Target="https://podminky.urs.cz/item/CS_URS_2023_01/916991121" TargetMode="External"/><Relationship Id="rId7" Type="http://schemas.openxmlformats.org/officeDocument/2006/relationships/hyperlink" Target="https://podminky.urs.cz/item/CS_URS_2023_01/162351103" TargetMode="External"/><Relationship Id="rId12" Type="http://schemas.openxmlformats.org/officeDocument/2006/relationships/hyperlink" Target="https://podminky.urs.cz/item/CS_URS_2023_01/171201221" TargetMode="External"/><Relationship Id="rId17" Type="http://schemas.openxmlformats.org/officeDocument/2006/relationships/hyperlink" Target="https://podminky.urs.cz/item/CS_URS_2023_01/181951112" TargetMode="External"/><Relationship Id="rId25" Type="http://schemas.openxmlformats.org/officeDocument/2006/relationships/hyperlink" Target="https://podminky.urs.cz/item/CS_URS_2023_01/564851111" TargetMode="External"/><Relationship Id="rId33" Type="http://schemas.openxmlformats.org/officeDocument/2006/relationships/hyperlink" Target="https://podminky.urs.cz/item/CS_URS_2023_01/916131213" TargetMode="External"/><Relationship Id="rId38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121151125" TargetMode="External"/><Relationship Id="rId16" Type="http://schemas.openxmlformats.org/officeDocument/2006/relationships/hyperlink" Target="https://podminky.urs.cz/item/CS_URS_2023_01/181451121" TargetMode="External"/><Relationship Id="rId20" Type="http://schemas.openxmlformats.org/officeDocument/2006/relationships/hyperlink" Target="https://podminky.urs.cz/item/CS_URS_2023_01/182351123" TargetMode="External"/><Relationship Id="rId29" Type="http://schemas.openxmlformats.org/officeDocument/2006/relationships/hyperlink" Target="https://podminky.urs.cz/item/CS_URS_2023_01/573111114" TargetMode="External"/><Relationship Id="rId1" Type="http://schemas.openxmlformats.org/officeDocument/2006/relationships/hyperlink" Target="https://podminky.urs.cz/item/CS_URS_2023_01/121151123" TargetMode="External"/><Relationship Id="rId6" Type="http://schemas.openxmlformats.org/officeDocument/2006/relationships/hyperlink" Target="https://podminky.urs.cz/item/CS_URS_2023_01/132251252" TargetMode="External"/><Relationship Id="rId11" Type="http://schemas.openxmlformats.org/officeDocument/2006/relationships/hyperlink" Target="https://podminky.urs.cz/item/CS_URS_2023_01/171151131" TargetMode="External"/><Relationship Id="rId24" Type="http://schemas.openxmlformats.org/officeDocument/2006/relationships/hyperlink" Target="https://podminky.urs.cz/item/CS_URS_2023_01/561041121" TargetMode="External"/><Relationship Id="rId32" Type="http://schemas.openxmlformats.org/officeDocument/2006/relationships/hyperlink" Target="https://podminky.urs.cz/item/CS_URS_2023_01/599142111" TargetMode="External"/><Relationship Id="rId37" Type="http://schemas.openxmlformats.org/officeDocument/2006/relationships/hyperlink" Target="https://podminky.urs.cz/item/CS_URS_2023_01/998225191" TargetMode="External"/><Relationship Id="rId5" Type="http://schemas.openxmlformats.org/officeDocument/2006/relationships/hyperlink" Target="https://podminky.urs.cz/item/CS_URS_2023_01/132251103" TargetMode="External"/><Relationship Id="rId15" Type="http://schemas.openxmlformats.org/officeDocument/2006/relationships/hyperlink" Target="https://podminky.urs.cz/item/CS_URS_2023_01/181411123" TargetMode="External"/><Relationship Id="rId23" Type="http://schemas.openxmlformats.org/officeDocument/2006/relationships/hyperlink" Target="https://podminky.urs.cz/item/CS_URS_2023_01/212755215" TargetMode="External"/><Relationship Id="rId28" Type="http://schemas.openxmlformats.org/officeDocument/2006/relationships/hyperlink" Target="https://podminky.urs.cz/item/CS_URS_2023_01/569721112" TargetMode="External"/><Relationship Id="rId36" Type="http://schemas.openxmlformats.org/officeDocument/2006/relationships/hyperlink" Target="https://podminky.urs.cz/item/CS_URS_2023_01/998225111" TargetMode="External"/><Relationship Id="rId10" Type="http://schemas.openxmlformats.org/officeDocument/2006/relationships/hyperlink" Target="https://podminky.urs.cz/item/CS_URS_2023_01/167151111" TargetMode="External"/><Relationship Id="rId19" Type="http://schemas.openxmlformats.org/officeDocument/2006/relationships/hyperlink" Target="https://podminky.urs.cz/item/CS_URS_2023_01/182251101" TargetMode="External"/><Relationship Id="rId31" Type="http://schemas.openxmlformats.org/officeDocument/2006/relationships/hyperlink" Target="https://podminky.urs.cz/item/CS_URS_2023_01/577134221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162751119" TargetMode="External"/><Relationship Id="rId14" Type="http://schemas.openxmlformats.org/officeDocument/2006/relationships/hyperlink" Target="https://podminky.urs.cz/item/CS_URS_2023_01/181351113" TargetMode="External"/><Relationship Id="rId22" Type="http://schemas.openxmlformats.org/officeDocument/2006/relationships/hyperlink" Target="https://podminky.urs.cz/item/CS_URS_2023_01/211561111" TargetMode="External"/><Relationship Id="rId27" Type="http://schemas.openxmlformats.org/officeDocument/2006/relationships/hyperlink" Target="https://podminky.urs.cz/item/CS_URS_2023_01/565135121" TargetMode="External"/><Relationship Id="rId30" Type="http://schemas.openxmlformats.org/officeDocument/2006/relationships/hyperlink" Target="https://podminky.urs.cz/item/CS_URS_2023_01/573231107" TargetMode="External"/><Relationship Id="rId35" Type="http://schemas.openxmlformats.org/officeDocument/2006/relationships/hyperlink" Target="https://podminky.urs.cz/item/CS_URS_2023_01/91973511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PAT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K.ú. Velichovky, cesta VPC 5, VPC 4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28. 2. 2023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Náchod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ROUND(SUM(AG55:AG57),2)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'SO-101 - Polní cesta VPC 4'!J30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Polní cesta VPC 4'!P86</f>
        <v>0</v>
      </c>
      <c r="AV55" s="92">
        <f>'SO-101 - Polní cesta VPC 4'!J33</f>
        <v>0</v>
      </c>
      <c r="AW55" s="92">
        <f>'SO-101 - Polní cesta VPC 4'!J34</f>
        <v>0</v>
      </c>
      <c r="AX55" s="92">
        <f>'SO-101 - Polní cesta VPC 4'!J35</f>
        <v>0</v>
      </c>
      <c r="AY55" s="92">
        <f>'SO-101 - Polní cesta VPC 4'!J36</f>
        <v>0</v>
      </c>
      <c r="AZ55" s="92">
        <f>'SO-101 - Polní cesta VPC 4'!F33</f>
        <v>0</v>
      </c>
      <c r="BA55" s="92">
        <f>'SO-101 - Polní cesta VPC 4'!F34</f>
        <v>0</v>
      </c>
      <c r="BB55" s="92">
        <f>'SO-101 - Polní cesta VPC 4'!F35</f>
        <v>0</v>
      </c>
      <c r="BC55" s="92">
        <f>'SO-101 - Polní cesta VPC 4'!F36</f>
        <v>0</v>
      </c>
      <c r="BD55" s="94">
        <f>'SO-101 - Polní cesta VPC 4'!F37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'SO-102 - Polní cesta VPC 5'!J30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78</v>
      </c>
      <c r="AR56" s="90"/>
      <c r="AS56" s="91">
        <v>0</v>
      </c>
      <c r="AT56" s="92">
        <f>ROUND(SUM(AV56:AW56),2)</f>
        <v>0</v>
      </c>
      <c r="AU56" s="93">
        <f>'SO-102 - Polní cesta VPC 5'!P85</f>
        <v>0</v>
      </c>
      <c r="AV56" s="92">
        <f>'SO-102 - Polní cesta VPC 5'!J33</f>
        <v>0</v>
      </c>
      <c r="AW56" s="92">
        <f>'SO-102 - Polní cesta VPC 5'!J34</f>
        <v>0</v>
      </c>
      <c r="AX56" s="92">
        <f>'SO-102 - Polní cesta VPC 5'!J35</f>
        <v>0</v>
      </c>
      <c r="AY56" s="92">
        <f>'SO-102 - Polní cesta VPC 5'!J36</f>
        <v>0</v>
      </c>
      <c r="AZ56" s="92">
        <f>'SO-102 - Polní cesta VPC 5'!F33</f>
        <v>0</v>
      </c>
      <c r="BA56" s="92">
        <f>'SO-102 - Polní cesta VPC 5'!F34</f>
        <v>0</v>
      </c>
      <c r="BB56" s="92">
        <f>'SO-102 - Polní cesta VPC 5'!F35</f>
        <v>0</v>
      </c>
      <c r="BC56" s="92">
        <f>'SO-102 - Polní cesta VPC 5'!F36</f>
        <v>0</v>
      </c>
      <c r="BD56" s="94">
        <f>'SO-102 - Polní cesta VPC 5'!F37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81</v>
      </c>
      <c r="CM56" s="95" t="s">
        <v>82</v>
      </c>
    </row>
    <row r="57" spans="1:91" s="7" customFormat="1" ht="16.5" customHeight="1">
      <c r="A57" s="85" t="s">
        <v>75</v>
      </c>
      <c r="B57" s="86"/>
      <c r="C57" s="87"/>
      <c r="D57" s="335" t="s">
        <v>86</v>
      </c>
      <c r="E57" s="335"/>
      <c r="F57" s="335"/>
      <c r="G57" s="335"/>
      <c r="H57" s="335"/>
      <c r="I57" s="88"/>
      <c r="J57" s="335" t="s">
        <v>87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3">
        <f>'VON - Vedlejší a ostatní ...'!J30</f>
        <v>0</v>
      </c>
      <c r="AH57" s="334"/>
      <c r="AI57" s="334"/>
      <c r="AJ57" s="334"/>
      <c r="AK57" s="334"/>
      <c r="AL57" s="334"/>
      <c r="AM57" s="334"/>
      <c r="AN57" s="333">
        <f>SUM(AG57,AT57)</f>
        <v>0</v>
      </c>
      <c r="AO57" s="334"/>
      <c r="AP57" s="334"/>
      <c r="AQ57" s="89" t="s">
        <v>86</v>
      </c>
      <c r="AR57" s="90"/>
      <c r="AS57" s="96">
        <v>0</v>
      </c>
      <c r="AT57" s="97">
        <f>ROUND(SUM(AV57:AW57),2)</f>
        <v>0</v>
      </c>
      <c r="AU57" s="98">
        <f>'VON - Vedlejší a ostatní ...'!P82</f>
        <v>0</v>
      </c>
      <c r="AV57" s="97">
        <f>'VON - Vedlejší a ostatní ...'!J33</f>
        <v>0</v>
      </c>
      <c r="AW57" s="97">
        <f>'VON - Vedlejší a ostatní ...'!J34</f>
        <v>0</v>
      </c>
      <c r="AX57" s="97">
        <f>'VON - Vedlejší a ostatní ...'!J35</f>
        <v>0</v>
      </c>
      <c r="AY57" s="97">
        <f>'VON - Vedlejší a ostatní ...'!J36</f>
        <v>0</v>
      </c>
      <c r="AZ57" s="97">
        <f>'VON - Vedlejší a ostatní ...'!F33</f>
        <v>0</v>
      </c>
      <c r="BA57" s="97">
        <f>'VON - Vedlejší a ostatní ...'!F34</f>
        <v>0</v>
      </c>
      <c r="BB57" s="97">
        <f>'VON - Vedlejší a ostatní ...'!F35</f>
        <v>0</v>
      </c>
      <c r="BC57" s="97">
        <f>'VON - Vedlejší a ostatní ...'!F36</f>
        <v>0</v>
      </c>
      <c r="BD57" s="99">
        <f>'VON - Vedlejší a ostatní ...'!F37</f>
        <v>0</v>
      </c>
      <c r="BT57" s="95" t="s">
        <v>79</v>
      </c>
      <c r="BV57" s="95" t="s">
        <v>73</v>
      </c>
      <c r="BW57" s="95" t="s">
        <v>88</v>
      </c>
      <c r="BX57" s="95" t="s">
        <v>5</v>
      </c>
      <c r="CL57" s="95" t="s">
        <v>19</v>
      </c>
      <c r="CM57" s="95" t="s">
        <v>82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2/1/agB3JXV5R6+lTOngy3lRQNeaw+fESozcnrTKb8Lzd4rM9HJ1cfp1ApxH/8xaXki3zRX9yBMWKYRT4wnDzA==" saltValue="rVIrJQbCsYu5WjhI+BUd0c8D+4L5hBnT01RDZG5p/RmSXelsLkG1QHznnNk8MuUqVywrEesIi67RBGGrUSNzU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Polní cesta VPC 4'!C2" display="/"/>
    <hyperlink ref="A56" location="'SO-102 - Polní cesta VPC 5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89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K.ú. Velichovky, cesta VPC 5, VPC 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91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28. 2. 2023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ROUND((SUM(BE86:BE372)),  2)</f>
        <v>0</v>
      </c>
      <c r="G33" s="33"/>
      <c r="H33" s="33"/>
      <c r="I33" s="117">
        <v>0.21</v>
      </c>
      <c r="J33" s="116">
        <f>ROUND(((SUM(BE86:BE372))*I33),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ROUND((SUM(BF86:BF372)),  2)</f>
        <v>0</v>
      </c>
      <c r="G34" s="33"/>
      <c r="H34" s="33"/>
      <c r="I34" s="117">
        <v>0.15</v>
      </c>
      <c r="J34" s="116">
        <f>ROUND(((SUM(BF86:BF372))*I34),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ROUND((SUM(BG86:BG372)),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ROUND((SUM(BH86:BH372)),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ROUND((SUM(BI86:BI372)),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K.ú. Velichovky, cesta VPC 5, VPC 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SO-101 - Polní cesta VPC 4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28. 2. 2023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Náchod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93</v>
      </c>
      <c r="D57" s="130"/>
      <c r="E57" s="130"/>
      <c r="F57" s="130"/>
      <c r="G57" s="130"/>
      <c r="H57" s="130"/>
      <c r="I57" s="130"/>
      <c r="J57" s="131" t="s">
        <v>94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>
      <c r="B60" s="133"/>
      <c r="C60" s="134"/>
      <c r="D60" s="135" t="s">
        <v>96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97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98</v>
      </c>
      <c r="E62" s="142"/>
      <c r="F62" s="142"/>
      <c r="G62" s="142"/>
      <c r="H62" s="142"/>
      <c r="I62" s="142"/>
      <c r="J62" s="143">
        <f>J258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99</v>
      </c>
      <c r="E63" s="142"/>
      <c r="F63" s="142"/>
      <c r="G63" s="142"/>
      <c r="H63" s="142"/>
      <c r="I63" s="142"/>
      <c r="J63" s="143">
        <f>J272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100</v>
      </c>
      <c r="E64" s="142"/>
      <c r="F64" s="142"/>
      <c r="G64" s="142"/>
      <c r="H64" s="142"/>
      <c r="I64" s="142"/>
      <c r="J64" s="143">
        <f>J277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101</v>
      </c>
      <c r="E65" s="142"/>
      <c r="F65" s="142"/>
      <c r="G65" s="142"/>
      <c r="H65" s="142"/>
      <c r="I65" s="142"/>
      <c r="J65" s="143">
        <f>J340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102</v>
      </c>
      <c r="E66" s="142"/>
      <c r="F66" s="142"/>
      <c r="G66" s="142"/>
      <c r="H66" s="142"/>
      <c r="I66" s="142"/>
      <c r="J66" s="143">
        <f>J366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103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46" t="str">
        <f>E7</f>
        <v>K.ú. Velichovky, cesta VPC 5, VPC 4</v>
      </c>
      <c r="F76" s="347"/>
      <c r="G76" s="347"/>
      <c r="H76" s="347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90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18" t="str">
        <f>E9</f>
        <v>SO-101 - Polní cesta VPC 4</v>
      </c>
      <c r="F78" s="348"/>
      <c r="G78" s="348"/>
      <c r="H78" s="348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 xml:space="preserve"> </v>
      </c>
      <c r="G80" s="35"/>
      <c r="H80" s="35"/>
      <c r="I80" s="28" t="s">
        <v>23</v>
      </c>
      <c r="J80" s="58" t="str">
        <f>IF(J12="","",J12)</f>
        <v>28. 2. 2023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5.7" customHeight="1">
      <c r="A82" s="33"/>
      <c r="B82" s="34"/>
      <c r="C82" s="28" t="s">
        <v>25</v>
      </c>
      <c r="D82" s="35"/>
      <c r="E82" s="35"/>
      <c r="F82" s="26" t="str">
        <f>E15</f>
        <v>ČR-SPÚ, Pobočka Náchod</v>
      </c>
      <c r="G82" s="35"/>
      <c r="H82" s="35"/>
      <c r="I82" s="28" t="s">
        <v>31</v>
      </c>
      <c r="J82" s="31" t="str">
        <f>E21</f>
        <v>Agroprojekce Litomyšl, s.r.o.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29</v>
      </c>
      <c r="D83" s="35"/>
      <c r="E83" s="35"/>
      <c r="F83" s="26" t="str">
        <f>IF(E18="","",E18)</f>
        <v>Vyplň údaj</v>
      </c>
      <c r="G83" s="35"/>
      <c r="H83" s="35"/>
      <c r="I83" s="28" t="s">
        <v>34</v>
      </c>
      <c r="J83" s="31" t="str">
        <f>E24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104</v>
      </c>
      <c r="D85" s="148" t="s">
        <v>56</v>
      </c>
      <c r="E85" s="148" t="s">
        <v>52</v>
      </c>
      <c r="F85" s="148" t="s">
        <v>53</v>
      </c>
      <c r="G85" s="148" t="s">
        <v>105</v>
      </c>
      <c r="H85" s="148" t="s">
        <v>106</v>
      </c>
      <c r="I85" s="148" t="s">
        <v>107</v>
      </c>
      <c r="J85" s="148" t="s">
        <v>94</v>
      </c>
      <c r="K85" s="149" t="s">
        <v>108</v>
      </c>
      <c r="L85" s="150"/>
      <c r="M85" s="67" t="s">
        <v>19</v>
      </c>
      <c r="N85" s="68" t="s">
        <v>41</v>
      </c>
      <c r="O85" s="68" t="s">
        <v>109</v>
      </c>
      <c r="P85" s="68" t="s">
        <v>110</v>
      </c>
      <c r="Q85" s="68" t="s">
        <v>111</v>
      </c>
      <c r="R85" s="68" t="s">
        <v>112</v>
      </c>
      <c r="S85" s="68" t="s">
        <v>113</v>
      </c>
      <c r="T85" s="69" t="s">
        <v>114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115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250.08175070000001</v>
      </c>
      <c r="S86" s="71"/>
      <c r="T86" s="154">
        <f>T87</f>
        <v>0.61959200000000003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70</v>
      </c>
      <c r="AU86" s="16" t="s">
        <v>95</v>
      </c>
      <c r="BK86" s="155">
        <f>BK87</f>
        <v>0</v>
      </c>
    </row>
    <row r="87" spans="1:65" s="12" customFormat="1" ht="25.9" customHeight="1">
      <c r="B87" s="156"/>
      <c r="C87" s="157"/>
      <c r="D87" s="158" t="s">
        <v>70</v>
      </c>
      <c r="E87" s="159" t="s">
        <v>116</v>
      </c>
      <c r="F87" s="159" t="s">
        <v>117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P88+P258+P272+P277+P340+P366</f>
        <v>0</v>
      </c>
      <c r="Q87" s="164"/>
      <c r="R87" s="165">
        <f>R88+R258+R272+R277+R340+R366</f>
        <v>250.08175070000001</v>
      </c>
      <c r="S87" s="164"/>
      <c r="T87" s="166">
        <f>T88+T258+T272+T277+T340+T366</f>
        <v>0.61959200000000003</v>
      </c>
      <c r="AR87" s="167" t="s">
        <v>79</v>
      </c>
      <c r="AT87" s="168" t="s">
        <v>70</v>
      </c>
      <c r="AU87" s="168" t="s">
        <v>71</v>
      </c>
      <c r="AY87" s="167" t="s">
        <v>118</v>
      </c>
      <c r="BK87" s="169">
        <f>BK88+BK258+BK272+BK277+BK340+BK366</f>
        <v>0</v>
      </c>
    </row>
    <row r="88" spans="1:65" s="12" customFormat="1" ht="22.9" customHeight="1">
      <c r="B88" s="156"/>
      <c r="C88" s="157"/>
      <c r="D88" s="158" t="s">
        <v>70</v>
      </c>
      <c r="E88" s="170" t="s">
        <v>79</v>
      </c>
      <c r="F88" s="170" t="s">
        <v>119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SUM(P89:P257)</f>
        <v>0</v>
      </c>
      <c r="Q88" s="164"/>
      <c r="R88" s="165">
        <f>SUM(R89:R257)</f>
        <v>2.3389E-2</v>
      </c>
      <c r="S88" s="164"/>
      <c r="T88" s="166">
        <f>SUM(T89:T257)</f>
        <v>0</v>
      </c>
      <c r="AR88" s="167" t="s">
        <v>79</v>
      </c>
      <c r="AT88" s="168" t="s">
        <v>70</v>
      </c>
      <c r="AU88" s="168" t="s">
        <v>79</v>
      </c>
      <c r="AY88" s="167" t="s">
        <v>118</v>
      </c>
      <c r="BK88" s="169">
        <f>SUM(BK89:BK257)</f>
        <v>0</v>
      </c>
    </row>
    <row r="89" spans="1:65" s="2" customFormat="1" ht="24.2" customHeight="1">
      <c r="A89" s="33"/>
      <c r="B89" s="34"/>
      <c r="C89" s="172" t="s">
        <v>79</v>
      </c>
      <c r="D89" s="172" t="s">
        <v>120</v>
      </c>
      <c r="E89" s="173" t="s">
        <v>121</v>
      </c>
      <c r="F89" s="174" t="s">
        <v>122</v>
      </c>
      <c r="G89" s="175" t="s">
        <v>123</v>
      </c>
      <c r="H89" s="176">
        <v>60</v>
      </c>
      <c r="I89" s="177"/>
      <c r="J89" s="178">
        <f>ROUND(I89*H89,2)</f>
        <v>0</v>
      </c>
      <c r="K89" s="174" t="s">
        <v>124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125</v>
      </c>
      <c r="AT89" s="183" t="s">
        <v>120</v>
      </c>
      <c r="AU89" s="183" t="s">
        <v>82</v>
      </c>
      <c r="AY89" s="16" t="s">
        <v>118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125</v>
      </c>
      <c r="BM89" s="183" t="s">
        <v>126</v>
      </c>
    </row>
    <row r="90" spans="1:65" s="2" customFormat="1" ht="19.5">
      <c r="A90" s="33"/>
      <c r="B90" s="34"/>
      <c r="C90" s="35"/>
      <c r="D90" s="185" t="s">
        <v>127</v>
      </c>
      <c r="E90" s="35"/>
      <c r="F90" s="186" t="s">
        <v>128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127</v>
      </c>
      <c r="AU90" s="16" t="s">
        <v>82</v>
      </c>
    </row>
    <row r="91" spans="1:65" s="2" customFormat="1" ht="11.25">
      <c r="A91" s="33"/>
      <c r="B91" s="34"/>
      <c r="C91" s="35"/>
      <c r="D91" s="190" t="s">
        <v>129</v>
      </c>
      <c r="E91" s="35"/>
      <c r="F91" s="191" t="s">
        <v>130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129</v>
      </c>
      <c r="AU91" s="16" t="s">
        <v>82</v>
      </c>
    </row>
    <row r="92" spans="1:65" s="13" customFormat="1" ht="11.25">
      <c r="B92" s="192"/>
      <c r="C92" s="193"/>
      <c r="D92" s="185" t="s">
        <v>131</v>
      </c>
      <c r="E92" s="194" t="s">
        <v>19</v>
      </c>
      <c r="F92" s="195" t="s">
        <v>132</v>
      </c>
      <c r="G92" s="193"/>
      <c r="H92" s="196">
        <v>60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131</v>
      </c>
      <c r="AU92" s="202" t="s">
        <v>82</v>
      </c>
      <c r="AV92" s="13" t="s">
        <v>82</v>
      </c>
      <c r="AW92" s="13" t="s">
        <v>33</v>
      </c>
      <c r="AX92" s="13" t="s">
        <v>79</v>
      </c>
      <c r="AY92" s="202" t="s">
        <v>118</v>
      </c>
    </row>
    <row r="93" spans="1:65" s="2" customFormat="1" ht="16.5" customHeight="1">
      <c r="A93" s="33"/>
      <c r="B93" s="34"/>
      <c r="C93" s="172" t="s">
        <v>82</v>
      </c>
      <c r="D93" s="172" t="s">
        <v>120</v>
      </c>
      <c r="E93" s="173" t="s">
        <v>133</v>
      </c>
      <c r="F93" s="174" t="s">
        <v>134</v>
      </c>
      <c r="G93" s="175" t="s">
        <v>135</v>
      </c>
      <c r="H93" s="176">
        <v>2</v>
      </c>
      <c r="I93" s="177"/>
      <c r="J93" s="178">
        <f>ROUND(I93*H93,2)</f>
        <v>0</v>
      </c>
      <c r="K93" s="174" t="s">
        <v>124</v>
      </c>
      <c r="L93" s="38"/>
      <c r="M93" s="179" t="s">
        <v>19</v>
      </c>
      <c r="N93" s="180" t="s">
        <v>42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125</v>
      </c>
      <c r="AT93" s="183" t="s">
        <v>120</v>
      </c>
      <c r="AU93" s="183" t="s">
        <v>82</v>
      </c>
      <c r="AY93" s="16" t="s">
        <v>118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79</v>
      </c>
      <c r="BK93" s="184">
        <f>ROUND(I93*H93,2)</f>
        <v>0</v>
      </c>
      <c r="BL93" s="16" t="s">
        <v>125</v>
      </c>
      <c r="BM93" s="183" t="s">
        <v>136</v>
      </c>
    </row>
    <row r="94" spans="1:65" s="2" customFormat="1" ht="11.25">
      <c r="A94" s="33"/>
      <c r="B94" s="34"/>
      <c r="C94" s="35"/>
      <c r="D94" s="185" t="s">
        <v>127</v>
      </c>
      <c r="E94" s="35"/>
      <c r="F94" s="186" t="s">
        <v>137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127</v>
      </c>
      <c r="AU94" s="16" t="s">
        <v>82</v>
      </c>
    </row>
    <row r="95" spans="1:65" s="2" customFormat="1" ht="11.25">
      <c r="A95" s="33"/>
      <c r="B95" s="34"/>
      <c r="C95" s="35"/>
      <c r="D95" s="190" t="s">
        <v>129</v>
      </c>
      <c r="E95" s="35"/>
      <c r="F95" s="191" t="s">
        <v>138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129</v>
      </c>
      <c r="AU95" s="16" t="s">
        <v>82</v>
      </c>
    </row>
    <row r="96" spans="1:65" s="13" customFormat="1" ht="11.25">
      <c r="B96" s="192"/>
      <c r="C96" s="193"/>
      <c r="D96" s="185" t="s">
        <v>131</v>
      </c>
      <c r="E96" s="194" t="s">
        <v>19</v>
      </c>
      <c r="F96" s="195" t="s">
        <v>139</v>
      </c>
      <c r="G96" s="193"/>
      <c r="H96" s="196">
        <v>2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131</v>
      </c>
      <c r="AU96" s="202" t="s">
        <v>82</v>
      </c>
      <c r="AV96" s="13" t="s">
        <v>82</v>
      </c>
      <c r="AW96" s="13" t="s">
        <v>33</v>
      </c>
      <c r="AX96" s="13" t="s">
        <v>79</v>
      </c>
      <c r="AY96" s="202" t="s">
        <v>118</v>
      </c>
    </row>
    <row r="97" spans="1:65" s="2" customFormat="1" ht="16.5" customHeight="1">
      <c r="A97" s="33"/>
      <c r="B97" s="34"/>
      <c r="C97" s="172" t="s">
        <v>140</v>
      </c>
      <c r="D97" s="172" t="s">
        <v>120</v>
      </c>
      <c r="E97" s="173" t="s">
        <v>141</v>
      </c>
      <c r="F97" s="174" t="s">
        <v>142</v>
      </c>
      <c r="G97" s="175" t="s">
        <v>135</v>
      </c>
      <c r="H97" s="176">
        <v>5</v>
      </c>
      <c r="I97" s="177"/>
      <c r="J97" s="178">
        <f>ROUND(I97*H97,2)</f>
        <v>0</v>
      </c>
      <c r="K97" s="174" t="s">
        <v>124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125</v>
      </c>
      <c r="AT97" s="183" t="s">
        <v>120</v>
      </c>
      <c r="AU97" s="183" t="s">
        <v>82</v>
      </c>
      <c r="AY97" s="16" t="s">
        <v>118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125</v>
      </c>
      <c r="BM97" s="183" t="s">
        <v>143</v>
      </c>
    </row>
    <row r="98" spans="1:65" s="2" customFormat="1" ht="11.25">
      <c r="A98" s="33"/>
      <c r="B98" s="34"/>
      <c r="C98" s="35"/>
      <c r="D98" s="185" t="s">
        <v>127</v>
      </c>
      <c r="E98" s="35"/>
      <c r="F98" s="186" t="s">
        <v>144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127</v>
      </c>
      <c r="AU98" s="16" t="s">
        <v>82</v>
      </c>
    </row>
    <row r="99" spans="1:65" s="2" customFormat="1" ht="11.25">
      <c r="A99" s="33"/>
      <c r="B99" s="34"/>
      <c r="C99" s="35"/>
      <c r="D99" s="190" t="s">
        <v>129</v>
      </c>
      <c r="E99" s="35"/>
      <c r="F99" s="191" t="s">
        <v>145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129</v>
      </c>
      <c r="AU99" s="16" t="s">
        <v>82</v>
      </c>
    </row>
    <row r="100" spans="1:65" s="13" customFormat="1" ht="11.25">
      <c r="B100" s="192"/>
      <c r="C100" s="193"/>
      <c r="D100" s="185" t="s">
        <v>131</v>
      </c>
      <c r="E100" s="194" t="s">
        <v>19</v>
      </c>
      <c r="F100" s="195" t="s">
        <v>146</v>
      </c>
      <c r="G100" s="193"/>
      <c r="H100" s="196">
        <v>5</v>
      </c>
      <c r="I100" s="197"/>
      <c r="J100" s="193"/>
      <c r="K100" s="193"/>
      <c r="L100" s="198"/>
      <c r="M100" s="199"/>
      <c r="N100" s="200"/>
      <c r="O100" s="200"/>
      <c r="P100" s="200"/>
      <c r="Q100" s="200"/>
      <c r="R100" s="200"/>
      <c r="S100" s="200"/>
      <c r="T100" s="201"/>
      <c r="AT100" s="202" t="s">
        <v>131</v>
      </c>
      <c r="AU100" s="202" t="s">
        <v>82</v>
      </c>
      <c r="AV100" s="13" t="s">
        <v>82</v>
      </c>
      <c r="AW100" s="13" t="s">
        <v>33</v>
      </c>
      <c r="AX100" s="13" t="s">
        <v>79</v>
      </c>
      <c r="AY100" s="202" t="s">
        <v>118</v>
      </c>
    </row>
    <row r="101" spans="1:65" s="2" customFormat="1" ht="16.5" customHeight="1">
      <c r="A101" s="33"/>
      <c r="B101" s="34"/>
      <c r="C101" s="172" t="s">
        <v>125</v>
      </c>
      <c r="D101" s="172" t="s">
        <v>120</v>
      </c>
      <c r="E101" s="173" t="s">
        <v>147</v>
      </c>
      <c r="F101" s="174" t="s">
        <v>148</v>
      </c>
      <c r="G101" s="175" t="s">
        <v>135</v>
      </c>
      <c r="H101" s="176">
        <v>5</v>
      </c>
      <c r="I101" s="177"/>
      <c r="J101" s="178">
        <f>ROUND(I101*H101,2)</f>
        <v>0</v>
      </c>
      <c r="K101" s="174" t="s">
        <v>124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125</v>
      </c>
      <c r="AT101" s="183" t="s">
        <v>120</v>
      </c>
      <c r="AU101" s="183" t="s">
        <v>82</v>
      </c>
      <c r="AY101" s="16" t="s">
        <v>118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125</v>
      </c>
      <c r="BM101" s="183" t="s">
        <v>149</v>
      </c>
    </row>
    <row r="102" spans="1:65" s="2" customFormat="1" ht="11.25">
      <c r="A102" s="33"/>
      <c r="B102" s="34"/>
      <c r="C102" s="35"/>
      <c r="D102" s="185" t="s">
        <v>127</v>
      </c>
      <c r="E102" s="35"/>
      <c r="F102" s="186" t="s">
        <v>150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127</v>
      </c>
      <c r="AU102" s="16" t="s">
        <v>82</v>
      </c>
    </row>
    <row r="103" spans="1:65" s="2" customFormat="1" ht="11.25">
      <c r="A103" s="33"/>
      <c r="B103" s="34"/>
      <c r="C103" s="35"/>
      <c r="D103" s="190" t="s">
        <v>129</v>
      </c>
      <c r="E103" s="35"/>
      <c r="F103" s="191" t="s">
        <v>151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129</v>
      </c>
      <c r="AU103" s="16" t="s">
        <v>82</v>
      </c>
    </row>
    <row r="104" spans="1:65" s="13" customFormat="1" ht="11.25">
      <c r="B104" s="192"/>
      <c r="C104" s="193"/>
      <c r="D104" s="185" t="s">
        <v>131</v>
      </c>
      <c r="E104" s="194" t="s">
        <v>19</v>
      </c>
      <c r="F104" s="195" t="s">
        <v>146</v>
      </c>
      <c r="G104" s="193"/>
      <c r="H104" s="196">
        <v>5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131</v>
      </c>
      <c r="AU104" s="202" t="s">
        <v>82</v>
      </c>
      <c r="AV104" s="13" t="s">
        <v>82</v>
      </c>
      <c r="AW104" s="13" t="s">
        <v>33</v>
      </c>
      <c r="AX104" s="13" t="s">
        <v>79</v>
      </c>
      <c r="AY104" s="202" t="s">
        <v>118</v>
      </c>
    </row>
    <row r="105" spans="1:65" s="2" customFormat="1" ht="16.5" customHeight="1">
      <c r="A105" s="33"/>
      <c r="B105" s="34"/>
      <c r="C105" s="172" t="s">
        <v>152</v>
      </c>
      <c r="D105" s="172" t="s">
        <v>120</v>
      </c>
      <c r="E105" s="173" t="s">
        <v>153</v>
      </c>
      <c r="F105" s="174" t="s">
        <v>154</v>
      </c>
      <c r="G105" s="175" t="s">
        <v>135</v>
      </c>
      <c r="H105" s="176">
        <v>2</v>
      </c>
      <c r="I105" s="177"/>
      <c r="J105" s="178">
        <f>ROUND(I105*H105,2)</f>
        <v>0</v>
      </c>
      <c r="K105" s="174" t="s">
        <v>124</v>
      </c>
      <c r="L105" s="38"/>
      <c r="M105" s="179" t="s">
        <v>19</v>
      </c>
      <c r="N105" s="180" t="s">
        <v>42</v>
      </c>
      <c r="O105" s="63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125</v>
      </c>
      <c r="AT105" s="183" t="s">
        <v>120</v>
      </c>
      <c r="AU105" s="183" t="s">
        <v>82</v>
      </c>
      <c r="AY105" s="16" t="s">
        <v>118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79</v>
      </c>
      <c r="BK105" s="184">
        <f>ROUND(I105*H105,2)</f>
        <v>0</v>
      </c>
      <c r="BL105" s="16" t="s">
        <v>125</v>
      </c>
      <c r="BM105" s="183" t="s">
        <v>155</v>
      </c>
    </row>
    <row r="106" spans="1:65" s="2" customFormat="1" ht="11.25">
      <c r="A106" s="33"/>
      <c r="B106" s="34"/>
      <c r="C106" s="35"/>
      <c r="D106" s="185" t="s">
        <v>127</v>
      </c>
      <c r="E106" s="35"/>
      <c r="F106" s="186" t="s">
        <v>156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127</v>
      </c>
      <c r="AU106" s="16" t="s">
        <v>82</v>
      </c>
    </row>
    <row r="107" spans="1:65" s="2" customFormat="1" ht="11.25">
      <c r="A107" s="33"/>
      <c r="B107" s="34"/>
      <c r="C107" s="35"/>
      <c r="D107" s="190" t="s">
        <v>129</v>
      </c>
      <c r="E107" s="35"/>
      <c r="F107" s="191" t="s">
        <v>157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129</v>
      </c>
      <c r="AU107" s="16" t="s">
        <v>82</v>
      </c>
    </row>
    <row r="108" spans="1:65" s="2" customFormat="1" ht="19.5">
      <c r="A108" s="33"/>
      <c r="B108" s="34"/>
      <c r="C108" s="35"/>
      <c r="D108" s="185" t="s">
        <v>158</v>
      </c>
      <c r="E108" s="35"/>
      <c r="F108" s="203" t="s">
        <v>159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158</v>
      </c>
      <c r="AU108" s="16" t="s">
        <v>82</v>
      </c>
    </row>
    <row r="109" spans="1:65" s="2" customFormat="1" ht="16.5" customHeight="1">
      <c r="A109" s="33"/>
      <c r="B109" s="34"/>
      <c r="C109" s="172" t="s">
        <v>160</v>
      </c>
      <c r="D109" s="172" t="s">
        <v>120</v>
      </c>
      <c r="E109" s="173" t="s">
        <v>161</v>
      </c>
      <c r="F109" s="174" t="s">
        <v>162</v>
      </c>
      <c r="G109" s="175" t="s">
        <v>135</v>
      </c>
      <c r="H109" s="176">
        <v>5</v>
      </c>
      <c r="I109" s="177"/>
      <c r="J109" s="178">
        <f>ROUND(I109*H109,2)</f>
        <v>0</v>
      </c>
      <c r="K109" s="174" t="s">
        <v>124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125</v>
      </c>
      <c r="AT109" s="183" t="s">
        <v>120</v>
      </c>
      <c r="AU109" s="183" t="s">
        <v>82</v>
      </c>
      <c r="AY109" s="16" t="s">
        <v>118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125</v>
      </c>
      <c r="BM109" s="183" t="s">
        <v>163</v>
      </c>
    </row>
    <row r="110" spans="1:65" s="2" customFormat="1" ht="11.25">
      <c r="A110" s="33"/>
      <c r="B110" s="34"/>
      <c r="C110" s="35"/>
      <c r="D110" s="185" t="s">
        <v>127</v>
      </c>
      <c r="E110" s="35"/>
      <c r="F110" s="186" t="s">
        <v>164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127</v>
      </c>
      <c r="AU110" s="16" t="s">
        <v>82</v>
      </c>
    </row>
    <row r="111" spans="1:65" s="2" customFormat="1" ht="11.25">
      <c r="A111" s="33"/>
      <c r="B111" s="34"/>
      <c r="C111" s="35"/>
      <c r="D111" s="190" t="s">
        <v>129</v>
      </c>
      <c r="E111" s="35"/>
      <c r="F111" s="191" t="s">
        <v>165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129</v>
      </c>
      <c r="AU111" s="16" t="s">
        <v>82</v>
      </c>
    </row>
    <row r="112" spans="1:65" s="2" customFormat="1" ht="19.5">
      <c r="A112" s="33"/>
      <c r="B112" s="34"/>
      <c r="C112" s="35"/>
      <c r="D112" s="185" t="s">
        <v>158</v>
      </c>
      <c r="E112" s="35"/>
      <c r="F112" s="203" t="s">
        <v>159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158</v>
      </c>
      <c r="AU112" s="16" t="s">
        <v>82</v>
      </c>
    </row>
    <row r="113" spans="1:65" s="2" customFormat="1" ht="16.5" customHeight="1">
      <c r="A113" s="33"/>
      <c r="B113" s="34"/>
      <c r="C113" s="172" t="s">
        <v>166</v>
      </c>
      <c r="D113" s="172" t="s">
        <v>120</v>
      </c>
      <c r="E113" s="173" t="s">
        <v>167</v>
      </c>
      <c r="F113" s="174" t="s">
        <v>168</v>
      </c>
      <c r="G113" s="175" t="s">
        <v>135</v>
      </c>
      <c r="H113" s="176">
        <v>5</v>
      </c>
      <c r="I113" s="177"/>
      <c r="J113" s="178">
        <f>ROUND(I113*H113,2)</f>
        <v>0</v>
      </c>
      <c r="K113" s="174" t="s">
        <v>124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125</v>
      </c>
      <c r="AT113" s="183" t="s">
        <v>120</v>
      </c>
      <c r="AU113" s="183" t="s">
        <v>82</v>
      </c>
      <c r="AY113" s="16" t="s">
        <v>118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125</v>
      </c>
      <c r="BM113" s="183" t="s">
        <v>169</v>
      </c>
    </row>
    <row r="114" spans="1:65" s="2" customFormat="1" ht="11.25">
      <c r="A114" s="33"/>
      <c r="B114" s="34"/>
      <c r="C114" s="35"/>
      <c r="D114" s="185" t="s">
        <v>127</v>
      </c>
      <c r="E114" s="35"/>
      <c r="F114" s="186" t="s">
        <v>170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127</v>
      </c>
      <c r="AU114" s="16" t="s">
        <v>82</v>
      </c>
    </row>
    <row r="115" spans="1:65" s="2" customFormat="1" ht="11.25">
      <c r="A115" s="33"/>
      <c r="B115" s="34"/>
      <c r="C115" s="35"/>
      <c r="D115" s="190" t="s">
        <v>129</v>
      </c>
      <c r="E115" s="35"/>
      <c r="F115" s="191" t="s">
        <v>171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129</v>
      </c>
      <c r="AU115" s="16" t="s">
        <v>82</v>
      </c>
    </row>
    <row r="116" spans="1:65" s="2" customFormat="1" ht="19.5">
      <c r="A116" s="33"/>
      <c r="B116" s="34"/>
      <c r="C116" s="35"/>
      <c r="D116" s="185" t="s">
        <v>158</v>
      </c>
      <c r="E116" s="35"/>
      <c r="F116" s="203" t="s">
        <v>159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158</v>
      </c>
      <c r="AU116" s="16" t="s">
        <v>82</v>
      </c>
    </row>
    <row r="117" spans="1:65" s="2" customFormat="1" ht="16.5" customHeight="1">
      <c r="A117" s="33"/>
      <c r="B117" s="34"/>
      <c r="C117" s="172" t="s">
        <v>172</v>
      </c>
      <c r="D117" s="172" t="s">
        <v>120</v>
      </c>
      <c r="E117" s="173" t="s">
        <v>173</v>
      </c>
      <c r="F117" s="174" t="s">
        <v>174</v>
      </c>
      <c r="G117" s="175" t="s">
        <v>123</v>
      </c>
      <c r="H117" s="176">
        <v>60</v>
      </c>
      <c r="I117" s="177"/>
      <c r="J117" s="178">
        <f>ROUND(I117*H117,2)</f>
        <v>0</v>
      </c>
      <c r="K117" s="174" t="s">
        <v>124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125</v>
      </c>
      <c r="AT117" s="183" t="s">
        <v>120</v>
      </c>
      <c r="AU117" s="183" t="s">
        <v>82</v>
      </c>
      <c r="AY117" s="16" t="s">
        <v>118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125</v>
      </c>
      <c r="BM117" s="183" t="s">
        <v>175</v>
      </c>
    </row>
    <row r="118" spans="1:65" s="2" customFormat="1" ht="11.25">
      <c r="A118" s="33"/>
      <c r="B118" s="34"/>
      <c r="C118" s="35"/>
      <c r="D118" s="185" t="s">
        <v>127</v>
      </c>
      <c r="E118" s="35"/>
      <c r="F118" s="186" t="s">
        <v>176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127</v>
      </c>
      <c r="AU118" s="16" t="s">
        <v>82</v>
      </c>
    </row>
    <row r="119" spans="1:65" s="2" customFormat="1" ht="11.25">
      <c r="A119" s="33"/>
      <c r="B119" s="34"/>
      <c r="C119" s="35"/>
      <c r="D119" s="190" t="s">
        <v>129</v>
      </c>
      <c r="E119" s="35"/>
      <c r="F119" s="191" t="s">
        <v>177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129</v>
      </c>
      <c r="AU119" s="16" t="s">
        <v>82</v>
      </c>
    </row>
    <row r="120" spans="1:65" s="2" customFormat="1" ht="19.5">
      <c r="A120" s="33"/>
      <c r="B120" s="34"/>
      <c r="C120" s="35"/>
      <c r="D120" s="185" t="s">
        <v>158</v>
      </c>
      <c r="E120" s="35"/>
      <c r="F120" s="203" t="s">
        <v>159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158</v>
      </c>
      <c r="AU120" s="16" t="s">
        <v>82</v>
      </c>
    </row>
    <row r="121" spans="1:65" s="13" customFormat="1" ht="11.25">
      <c r="B121" s="192"/>
      <c r="C121" s="193"/>
      <c r="D121" s="185" t="s">
        <v>131</v>
      </c>
      <c r="E121" s="194" t="s">
        <v>19</v>
      </c>
      <c r="F121" s="195" t="s">
        <v>178</v>
      </c>
      <c r="G121" s="193"/>
      <c r="H121" s="196">
        <v>60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131</v>
      </c>
      <c r="AU121" s="202" t="s">
        <v>82</v>
      </c>
      <c r="AV121" s="13" t="s">
        <v>82</v>
      </c>
      <c r="AW121" s="13" t="s">
        <v>33</v>
      </c>
      <c r="AX121" s="13" t="s">
        <v>79</v>
      </c>
      <c r="AY121" s="202" t="s">
        <v>118</v>
      </c>
    </row>
    <row r="122" spans="1:65" s="2" customFormat="1" ht="16.5" customHeight="1">
      <c r="A122" s="33"/>
      <c r="B122" s="34"/>
      <c r="C122" s="172" t="s">
        <v>179</v>
      </c>
      <c r="D122" s="172" t="s">
        <v>120</v>
      </c>
      <c r="E122" s="173" t="s">
        <v>180</v>
      </c>
      <c r="F122" s="174" t="s">
        <v>181</v>
      </c>
      <c r="G122" s="175" t="s">
        <v>135</v>
      </c>
      <c r="H122" s="176">
        <v>2</v>
      </c>
      <c r="I122" s="177"/>
      <c r="J122" s="178">
        <f>ROUND(I122*H122,2)</f>
        <v>0</v>
      </c>
      <c r="K122" s="174" t="s">
        <v>124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125</v>
      </c>
      <c r="AT122" s="183" t="s">
        <v>120</v>
      </c>
      <c r="AU122" s="183" t="s">
        <v>82</v>
      </c>
      <c r="AY122" s="16" t="s">
        <v>118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125</v>
      </c>
      <c r="BM122" s="183" t="s">
        <v>182</v>
      </c>
    </row>
    <row r="123" spans="1:65" s="2" customFormat="1" ht="11.25">
      <c r="A123" s="33"/>
      <c r="B123" s="34"/>
      <c r="C123" s="35"/>
      <c r="D123" s="185" t="s">
        <v>127</v>
      </c>
      <c r="E123" s="35"/>
      <c r="F123" s="186" t="s">
        <v>183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127</v>
      </c>
      <c r="AU123" s="16" t="s">
        <v>82</v>
      </c>
    </row>
    <row r="124" spans="1:65" s="2" customFormat="1" ht="11.25">
      <c r="A124" s="33"/>
      <c r="B124" s="34"/>
      <c r="C124" s="35"/>
      <c r="D124" s="190" t="s">
        <v>129</v>
      </c>
      <c r="E124" s="35"/>
      <c r="F124" s="191" t="s">
        <v>184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129</v>
      </c>
      <c r="AU124" s="16" t="s">
        <v>82</v>
      </c>
    </row>
    <row r="125" spans="1:65" s="2" customFormat="1" ht="16.5" customHeight="1">
      <c r="A125" s="33"/>
      <c r="B125" s="34"/>
      <c r="C125" s="172" t="s">
        <v>185</v>
      </c>
      <c r="D125" s="172" t="s">
        <v>120</v>
      </c>
      <c r="E125" s="173" t="s">
        <v>186</v>
      </c>
      <c r="F125" s="174" t="s">
        <v>187</v>
      </c>
      <c r="G125" s="175" t="s">
        <v>135</v>
      </c>
      <c r="H125" s="176">
        <v>5</v>
      </c>
      <c r="I125" s="177"/>
      <c r="J125" s="178">
        <f>ROUND(I125*H125,2)</f>
        <v>0</v>
      </c>
      <c r="K125" s="174" t="s">
        <v>124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125</v>
      </c>
      <c r="AT125" s="183" t="s">
        <v>120</v>
      </c>
      <c r="AU125" s="183" t="s">
        <v>82</v>
      </c>
      <c r="AY125" s="16" t="s">
        <v>118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125</v>
      </c>
      <c r="BM125" s="183" t="s">
        <v>188</v>
      </c>
    </row>
    <row r="126" spans="1:65" s="2" customFormat="1" ht="11.25">
      <c r="A126" s="33"/>
      <c r="B126" s="34"/>
      <c r="C126" s="35"/>
      <c r="D126" s="185" t="s">
        <v>127</v>
      </c>
      <c r="E126" s="35"/>
      <c r="F126" s="186" t="s">
        <v>189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127</v>
      </c>
      <c r="AU126" s="16" t="s">
        <v>82</v>
      </c>
    </row>
    <row r="127" spans="1:65" s="2" customFormat="1" ht="11.25">
      <c r="A127" s="33"/>
      <c r="B127" s="34"/>
      <c r="C127" s="35"/>
      <c r="D127" s="190" t="s">
        <v>129</v>
      </c>
      <c r="E127" s="35"/>
      <c r="F127" s="191" t="s">
        <v>190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129</v>
      </c>
      <c r="AU127" s="16" t="s">
        <v>82</v>
      </c>
    </row>
    <row r="128" spans="1:65" s="2" customFormat="1" ht="16.5" customHeight="1">
      <c r="A128" s="33"/>
      <c r="B128" s="34"/>
      <c r="C128" s="172" t="s">
        <v>191</v>
      </c>
      <c r="D128" s="172" t="s">
        <v>120</v>
      </c>
      <c r="E128" s="173" t="s">
        <v>192</v>
      </c>
      <c r="F128" s="174" t="s">
        <v>193</v>
      </c>
      <c r="G128" s="175" t="s">
        <v>135</v>
      </c>
      <c r="H128" s="176">
        <v>5</v>
      </c>
      <c r="I128" s="177"/>
      <c r="J128" s="178">
        <f>ROUND(I128*H128,2)</f>
        <v>0</v>
      </c>
      <c r="K128" s="174" t="s">
        <v>124</v>
      </c>
      <c r="L128" s="38"/>
      <c r="M128" s="179" t="s">
        <v>19</v>
      </c>
      <c r="N128" s="180" t="s">
        <v>42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125</v>
      </c>
      <c r="AT128" s="183" t="s">
        <v>120</v>
      </c>
      <c r="AU128" s="183" t="s">
        <v>82</v>
      </c>
      <c r="AY128" s="16" t="s">
        <v>118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79</v>
      </c>
      <c r="BK128" s="184">
        <f>ROUND(I128*H128,2)</f>
        <v>0</v>
      </c>
      <c r="BL128" s="16" t="s">
        <v>125</v>
      </c>
      <c r="BM128" s="183" t="s">
        <v>194</v>
      </c>
    </row>
    <row r="129" spans="1:65" s="2" customFormat="1" ht="11.25">
      <c r="A129" s="33"/>
      <c r="B129" s="34"/>
      <c r="C129" s="35"/>
      <c r="D129" s="185" t="s">
        <v>127</v>
      </c>
      <c r="E129" s="35"/>
      <c r="F129" s="186" t="s">
        <v>195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127</v>
      </c>
      <c r="AU129" s="16" t="s">
        <v>82</v>
      </c>
    </row>
    <row r="130" spans="1:65" s="2" customFormat="1" ht="11.25">
      <c r="A130" s="33"/>
      <c r="B130" s="34"/>
      <c r="C130" s="35"/>
      <c r="D130" s="190" t="s">
        <v>129</v>
      </c>
      <c r="E130" s="35"/>
      <c r="F130" s="191" t="s">
        <v>196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129</v>
      </c>
      <c r="AU130" s="16" t="s">
        <v>82</v>
      </c>
    </row>
    <row r="131" spans="1:65" s="2" customFormat="1" ht="16.5" customHeight="1">
      <c r="A131" s="33"/>
      <c r="B131" s="34"/>
      <c r="C131" s="172" t="s">
        <v>197</v>
      </c>
      <c r="D131" s="172" t="s">
        <v>120</v>
      </c>
      <c r="E131" s="173" t="s">
        <v>198</v>
      </c>
      <c r="F131" s="174" t="s">
        <v>199</v>
      </c>
      <c r="G131" s="175" t="s">
        <v>123</v>
      </c>
      <c r="H131" s="176">
        <v>845.9</v>
      </c>
      <c r="I131" s="177"/>
      <c r="J131" s="178">
        <f>ROUND(I131*H131,2)</f>
        <v>0</v>
      </c>
      <c r="K131" s="174" t="s">
        <v>124</v>
      </c>
      <c r="L131" s="38"/>
      <c r="M131" s="179" t="s">
        <v>19</v>
      </c>
      <c r="N131" s="180" t="s">
        <v>42</v>
      </c>
      <c r="O131" s="63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125</v>
      </c>
      <c r="AT131" s="183" t="s">
        <v>120</v>
      </c>
      <c r="AU131" s="183" t="s">
        <v>82</v>
      </c>
      <c r="AY131" s="16" t="s">
        <v>118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125</v>
      </c>
      <c r="BM131" s="183" t="s">
        <v>200</v>
      </c>
    </row>
    <row r="132" spans="1:65" s="2" customFormat="1" ht="11.25">
      <c r="A132" s="33"/>
      <c r="B132" s="34"/>
      <c r="C132" s="35"/>
      <c r="D132" s="185" t="s">
        <v>127</v>
      </c>
      <c r="E132" s="35"/>
      <c r="F132" s="186" t="s">
        <v>201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127</v>
      </c>
      <c r="AU132" s="16" t="s">
        <v>82</v>
      </c>
    </row>
    <row r="133" spans="1:65" s="2" customFormat="1" ht="11.25">
      <c r="A133" s="33"/>
      <c r="B133" s="34"/>
      <c r="C133" s="35"/>
      <c r="D133" s="190" t="s">
        <v>129</v>
      </c>
      <c r="E133" s="35"/>
      <c r="F133" s="191" t="s">
        <v>202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129</v>
      </c>
      <c r="AU133" s="16" t="s">
        <v>82</v>
      </c>
    </row>
    <row r="134" spans="1:65" s="2" customFormat="1" ht="19.5">
      <c r="A134" s="33"/>
      <c r="B134" s="34"/>
      <c r="C134" s="35"/>
      <c r="D134" s="185" t="s">
        <v>158</v>
      </c>
      <c r="E134" s="35"/>
      <c r="F134" s="203" t="s">
        <v>203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158</v>
      </c>
      <c r="AU134" s="16" t="s">
        <v>82</v>
      </c>
    </row>
    <row r="135" spans="1:65" s="13" customFormat="1" ht="11.25">
      <c r="B135" s="192"/>
      <c r="C135" s="193"/>
      <c r="D135" s="185" t="s">
        <v>131</v>
      </c>
      <c r="E135" s="194" t="s">
        <v>19</v>
      </c>
      <c r="F135" s="195" t="s">
        <v>204</v>
      </c>
      <c r="G135" s="193"/>
      <c r="H135" s="196">
        <v>775.7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131</v>
      </c>
      <c r="AU135" s="202" t="s">
        <v>82</v>
      </c>
      <c r="AV135" s="13" t="s">
        <v>82</v>
      </c>
      <c r="AW135" s="13" t="s">
        <v>33</v>
      </c>
      <c r="AX135" s="13" t="s">
        <v>71</v>
      </c>
      <c r="AY135" s="202" t="s">
        <v>118</v>
      </c>
    </row>
    <row r="136" spans="1:65" s="13" customFormat="1" ht="11.25">
      <c r="B136" s="192"/>
      <c r="C136" s="193"/>
      <c r="D136" s="185" t="s">
        <v>131</v>
      </c>
      <c r="E136" s="194" t="s">
        <v>19</v>
      </c>
      <c r="F136" s="195" t="s">
        <v>205</v>
      </c>
      <c r="G136" s="193"/>
      <c r="H136" s="196">
        <v>70.2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131</v>
      </c>
      <c r="AU136" s="202" t="s">
        <v>82</v>
      </c>
      <c r="AV136" s="13" t="s">
        <v>82</v>
      </c>
      <c r="AW136" s="13" t="s">
        <v>33</v>
      </c>
      <c r="AX136" s="13" t="s">
        <v>71</v>
      </c>
      <c r="AY136" s="202" t="s">
        <v>118</v>
      </c>
    </row>
    <row r="137" spans="1:65" s="2" customFormat="1" ht="21.75" customHeight="1">
      <c r="A137" s="33"/>
      <c r="B137" s="34"/>
      <c r="C137" s="172" t="s">
        <v>206</v>
      </c>
      <c r="D137" s="172" t="s">
        <v>120</v>
      </c>
      <c r="E137" s="173" t="s">
        <v>207</v>
      </c>
      <c r="F137" s="174" t="s">
        <v>208</v>
      </c>
      <c r="G137" s="175" t="s">
        <v>209</v>
      </c>
      <c r="H137" s="176">
        <v>453</v>
      </c>
      <c r="I137" s="177"/>
      <c r="J137" s="178">
        <f>ROUND(I137*H137,2)</f>
        <v>0</v>
      </c>
      <c r="K137" s="174" t="s">
        <v>124</v>
      </c>
      <c r="L137" s="38"/>
      <c r="M137" s="179" t="s">
        <v>19</v>
      </c>
      <c r="N137" s="180" t="s">
        <v>42</v>
      </c>
      <c r="O137" s="63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125</v>
      </c>
      <c r="AT137" s="183" t="s">
        <v>120</v>
      </c>
      <c r="AU137" s="183" t="s">
        <v>82</v>
      </c>
      <c r="AY137" s="16" t="s">
        <v>118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79</v>
      </c>
      <c r="BK137" s="184">
        <f>ROUND(I137*H137,2)</f>
        <v>0</v>
      </c>
      <c r="BL137" s="16" t="s">
        <v>125</v>
      </c>
      <c r="BM137" s="183" t="s">
        <v>210</v>
      </c>
    </row>
    <row r="138" spans="1:65" s="2" customFormat="1" ht="11.25">
      <c r="A138" s="33"/>
      <c r="B138" s="34"/>
      <c r="C138" s="35"/>
      <c r="D138" s="185" t="s">
        <v>127</v>
      </c>
      <c r="E138" s="35"/>
      <c r="F138" s="186" t="s">
        <v>211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127</v>
      </c>
      <c r="AU138" s="16" t="s">
        <v>82</v>
      </c>
    </row>
    <row r="139" spans="1:65" s="2" customFormat="1" ht="11.25">
      <c r="A139" s="33"/>
      <c r="B139" s="34"/>
      <c r="C139" s="35"/>
      <c r="D139" s="190" t="s">
        <v>129</v>
      </c>
      <c r="E139" s="35"/>
      <c r="F139" s="191" t="s">
        <v>212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129</v>
      </c>
      <c r="AU139" s="16" t="s">
        <v>82</v>
      </c>
    </row>
    <row r="140" spans="1:65" s="13" customFormat="1" ht="11.25">
      <c r="B140" s="192"/>
      <c r="C140" s="193"/>
      <c r="D140" s="185" t="s">
        <v>131</v>
      </c>
      <c r="E140" s="194" t="s">
        <v>19</v>
      </c>
      <c r="F140" s="195" t="s">
        <v>213</v>
      </c>
      <c r="G140" s="193"/>
      <c r="H140" s="196">
        <v>107.1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131</v>
      </c>
      <c r="AU140" s="202" t="s">
        <v>82</v>
      </c>
      <c r="AV140" s="13" t="s">
        <v>82</v>
      </c>
      <c r="AW140" s="13" t="s">
        <v>33</v>
      </c>
      <c r="AX140" s="13" t="s">
        <v>71</v>
      </c>
      <c r="AY140" s="202" t="s">
        <v>118</v>
      </c>
    </row>
    <row r="141" spans="1:65" s="13" customFormat="1" ht="11.25">
      <c r="B141" s="192"/>
      <c r="C141" s="193"/>
      <c r="D141" s="185" t="s">
        <v>131</v>
      </c>
      <c r="E141" s="194" t="s">
        <v>19</v>
      </c>
      <c r="F141" s="195" t="s">
        <v>214</v>
      </c>
      <c r="G141" s="193"/>
      <c r="H141" s="196">
        <v>0.8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131</v>
      </c>
      <c r="AU141" s="202" t="s">
        <v>82</v>
      </c>
      <c r="AV141" s="13" t="s">
        <v>82</v>
      </c>
      <c r="AW141" s="13" t="s">
        <v>33</v>
      </c>
      <c r="AX141" s="13" t="s">
        <v>71</v>
      </c>
      <c r="AY141" s="202" t="s">
        <v>118</v>
      </c>
    </row>
    <row r="142" spans="1:65" s="13" customFormat="1" ht="11.25">
      <c r="B142" s="192"/>
      <c r="C142" s="193"/>
      <c r="D142" s="185" t="s">
        <v>131</v>
      </c>
      <c r="E142" s="194" t="s">
        <v>19</v>
      </c>
      <c r="F142" s="195" t="s">
        <v>215</v>
      </c>
      <c r="G142" s="193"/>
      <c r="H142" s="196">
        <v>9.8000000000000007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131</v>
      </c>
      <c r="AU142" s="202" t="s">
        <v>82</v>
      </c>
      <c r="AV142" s="13" t="s">
        <v>82</v>
      </c>
      <c r="AW142" s="13" t="s">
        <v>33</v>
      </c>
      <c r="AX142" s="13" t="s">
        <v>71</v>
      </c>
      <c r="AY142" s="202" t="s">
        <v>118</v>
      </c>
    </row>
    <row r="143" spans="1:65" s="13" customFormat="1" ht="11.25">
      <c r="B143" s="192"/>
      <c r="C143" s="193"/>
      <c r="D143" s="185" t="s">
        <v>131</v>
      </c>
      <c r="E143" s="194" t="s">
        <v>19</v>
      </c>
      <c r="F143" s="195" t="s">
        <v>216</v>
      </c>
      <c r="G143" s="193"/>
      <c r="H143" s="196">
        <v>316.06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131</v>
      </c>
      <c r="AU143" s="202" t="s">
        <v>82</v>
      </c>
      <c r="AV143" s="13" t="s">
        <v>82</v>
      </c>
      <c r="AW143" s="13" t="s">
        <v>33</v>
      </c>
      <c r="AX143" s="13" t="s">
        <v>71</v>
      </c>
      <c r="AY143" s="202" t="s">
        <v>118</v>
      </c>
    </row>
    <row r="144" spans="1:65" s="13" customFormat="1" ht="11.25">
      <c r="B144" s="192"/>
      <c r="C144" s="193"/>
      <c r="D144" s="185" t="s">
        <v>131</v>
      </c>
      <c r="E144" s="194" t="s">
        <v>19</v>
      </c>
      <c r="F144" s="195" t="s">
        <v>217</v>
      </c>
      <c r="G144" s="193"/>
      <c r="H144" s="196">
        <v>7.54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131</v>
      </c>
      <c r="AU144" s="202" t="s">
        <v>82</v>
      </c>
      <c r="AV144" s="13" t="s">
        <v>82</v>
      </c>
      <c r="AW144" s="13" t="s">
        <v>33</v>
      </c>
      <c r="AX144" s="13" t="s">
        <v>71</v>
      </c>
      <c r="AY144" s="202" t="s">
        <v>118</v>
      </c>
    </row>
    <row r="145" spans="1:65" s="13" customFormat="1" ht="11.25">
      <c r="B145" s="192"/>
      <c r="C145" s="193"/>
      <c r="D145" s="185" t="s">
        <v>131</v>
      </c>
      <c r="E145" s="194" t="s">
        <v>19</v>
      </c>
      <c r="F145" s="195" t="s">
        <v>218</v>
      </c>
      <c r="G145" s="193"/>
      <c r="H145" s="196">
        <v>11.7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131</v>
      </c>
      <c r="AU145" s="202" t="s">
        <v>82</v>
      </c>
      <c r="AV145" s="13" t="s">
        <v>82</v>
      </c>
      <c r="AW145" s="13" t="s">
        <v>33</v>
      </c>
      <c r="AX145" s="13" t="s">
        <v>71</v>
      </c>
      <c r="AY145" s="202" t="s">
        <v>118</v>
      </c>
    </row>
    <row r="146" spans="1:65" s="2" customFormat="1" ht="16.5" customHeight="1">
      <c r="A146" s="33"/>
      <c r="B146" s="34"/>
      <c r="C146" s="172" t="s">
        <v>219</v>
      </c>
      <c r="D146" s="172" t="s">
        <v>120</v>
      </c>
      <c r="E146" s="173" t="s">
        <v>220</v>
      </c>
      <c r="F146" s="174" t="s">
        <v>221</v>
      </c>
      <c r="G146" s="175" t="s">
        <v>209</v>
      </c>
      <c r="H146" s="176">
        <v>108.15</v>
      </c>
      <c r="I146" s="177"/>
      <c r="J146" s="178">
        <f>ROUND(I146*H146,2)</f>
        <v>0</v>
      </c>
      <c r="K146" s="174" t="s">
        <v>124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125</v>
      </c>
      <c r="AT146" s="183" t="s">
        <v>120</v>
      </c>
      <c r="AU146" s="183" t="s">
        <v>82</v>
      </c>
      <c r="AY146" s="16" t="s">
        <v>118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125</v>
      </c>
      <c r="BM146" s="183" t="s">
        <v>222</v>
      </c>
    </row>
    <row r="147" spans="1:65" s="2" customFormat="1" ht="11.25">
      <c r="A147" s="33"/>
      <c r="B147" s="34"/>
      <c r="C147" s="35"/>
      <c r="D147" s="185" t="s">
        <v>127</v>
      </c>
      <c r="E147" s="35"/>
      <c r="F147" s="186" t="s">
        <v>223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127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129</v>
      </c>
      <c r="E148" s="35"/>
      <c r="F148" s="191" t="s">
        <v>224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129</v>
      </c>
      <c r="AU148" s="16" t="s">
        <v>82</v>
      </c>
    </row>
    <row r="149" spans="1:65" s="13" customFormat="1" ht="11.25">
      <c r="B149" s="192"/>
      <c r="C149" s="193"/>
      <c r="D149" s="185" t="s">
        <v>131</v>
      </c>
      <c r="E149" s="194" t="s">
        <v>19</v>
      </c>
      <c r="F149" s="195" t="s">
        <v>225</v>
      </c>
      <c r="G149" s="193"/>
      <c r="H149" s="196">
        <v>90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131</v>
      </c>
      <c r="AU149" s="202" t="s">
        <v>82</v>
      </c>
      <c r="AV149" s="13" t="s">
        <v>82</v>
      </c>
      <c r="AW149" s="13" t="s">
        <v>33</v>
      </c>
      <c r="AX149" s="13" t="s">
        <v>71</v>
      </c>
      <c r="AY149" s="202" t="s">
        <v>118</v>
      </c>
    </row>
    <row r="150" spans="1:65" s="13" customFormat="1" ht="11.25">
      <c r="B150" s="192"/>
      <c r="C150" s="193"/>
      <c r="D150" s="185" t="s">
        <v>131</v>
      </c>
      <c r="E150" s="194" t="s">
        <v>19</v>
      </c>
      <c r="F150" s="195" t="s">
        <v>226</v>
      </c>
      <c r="G150" s="193"/>
      <c r="H150" s="196">
        <v>18.149999999999999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131</v>
      </c>
      <c r="AU150" s="202" t="s">
        <v>82</v>
      </c>
      <c r="AV150" s="13" t="s">
        <v>82</v>
      </c>
      <c r="AW150" s="13" t="s">
        <v>33</v>
      </c>
      <c r="AX150" s="13" t="s">
        <v>71</v>
      </c>
      <c r="AY150" s="202" t="s">
        <v>118</v>
      </c>
    </row>
    <row r="151" spans="1:65" s="2" customFormat="1" ht="21.75" customHeight="1">
      <c r="A151" s="33"/>
      <c r="B151" s="34"/>
      <c r="C151" s="172" t="s">
        <v>8</v>
      </c>
      <c r="D151" s="172" t="s">
        <v>120</v>
      </c>
      <c r="E151" s="173" t="s">
        <v>227</v>
      </c>
      <c r="F151" s="174" t="s">
        <v>228</v>
      </c>
      <c r="G151" s="175" t="s">
        <v>209</v>
      </c>
      <c r="H151" s="176">
        <v>82.5</v>
      </c>
      <c r="I151" s="177"/>
      <c r="J151" s="178">
        <f>ROUND(I151*H151,2)</f>
        <v>0</v>
      </c>
      <c r="K151" s="174" t="s">
        <v>124</v>
      </c>
      <c r="L151" s="38"/>
      <c r="M151" s="179" t="s">
        <v>19</v>
      </c>
      <c r="N151" s="180" t="s">
        <v>42</v>
      </c>
      <c r="O151" s="63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3" t="s">
        <v>125</v>
      </c>
      <c r="AT151" s="183" t="s">
        <v>120</v>
      </c>
      <c r="AU151" s="183" t="s">
        <v>82</v>
      </c>
      <c r="AY151" s="16" t="s">
        <v>118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79</v>
      </c>
      <c r="BK151" s="184">
        <f>ROUND(I151*H151,2)</f>
        <v>0</v>
      </c>
      <c r="BL151" s="16" t="s">
        <v>125</v>
      </c>
      <c r="BM151" s="183" t="s">
        <v>229</v>
      </c>
    </row>
    <row r="152" spans="1:65" s="2" customFormat="1" ht="19.5">
      <c r="A152" s="33"/>
      <c r="B152" s="34"/>
      <c r="C152" s="35"/>
      <c r="D152" s="185" t="s">
        <v>127</v>
      </c>
      <c r="E152" s="35"/>
      <c r="F152" s="186" t="s">
        <v>230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127</v>
      </c>
      <c r="AU152" s="16" t="s">
        <v>82</v>
      </c>
    </row>
    <row r="153" spans="1:65" s="2" customFormat="1" ht="11.25">
      <c r="A153" s="33"/>
      <c r="B153" s="34"/>
      <c r="C153" s="35"/>
      <c r="D153" s="190" t="s">
        <v>129</v>
      </c>
      <c r="E153" s="35"/>
      <c r="F153" s="191" t="s">
        <v>231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129</v>
      </c>
      <c r="AU153" s="16" t="s">
        <v>82</v>
      </c>
    </row>
    <row r="154" spans="1:65" s="13" customFormat="1" ht="11.25">
      <c r="B154" s="192"/>
      <c r="C154" s="193"/>
      <c r="D154" s="185" t="s">
        <v>131</v>
      </c>
      <c r="E154" s="194" t="s">
        <v>19</v>
      </c>
      <c r="F154" s="195" t="s">
        <v>232</v>
      </c>
      <c r="G154" s="193"/>
      <c r="H154" s="196">
        <v>82.5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131</v>
      </c>
      <c r="AU154" s="202" t="s">
        <v>82</v>
      </c>
      <c r="AV154" s="13" t="s">
        <v>82</v>
      </c>
      <c r="AW154" s="13" t="s">
        <v>33</v>
      </c>
      <c r="AX154" s="13" t="s">
        <v>79</v>
      </c>
      <c r="AY154" s="202" t="s">
        <v>118</v>
      </c>
    </row>
    <row r="155" spans="1:65" s="2" customFormat="1" ht="21.75" customHeight="1">
      <c r="A155" s="33"/>
      <c r="B155" s="34"/>
      <c r="C155" s="172" t="s">
        <v>233</v>
      </c>
      <c r="D155" s="172" t="s">
        <v>120</v>
      </c>
      <c r="E155" s="173" t="s">
        <v>234</v>
      </c>
      <c r="F155" s="174" t="s">
        <v>235</v>
      </c>
      <c r="G155" s="175" t="s">
        <v>209</v>
      </c>
      <c r="H155" s="176">
        <v>15.6</v>
      </c>
      <c r="I155" s="177"/>
      <c r="J155" s="178">
        <f>ROUND(I155*H155,2)</f>
        <v>0</v>
      </c>
      <c r="K155" s="174" t="s">
        <v>124</v>
      </c>
      <c r="L155" s="38"/>
      <c r="M155" s="179" t="s">
        <v>19</v>
      </c>
      <c r="N155" s="180" t="s">
        <v>42</v>
      </c>
      <c r="O155" s="63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3" t="s">
        <v>125</v>
      </c>
      <c r="AT155" s="183" t="s">
        <v>120</v>
      </c>
      <c r="AU155" s="183" t="s">
        <v>82</v>
      </c>
      <c r="AY155" s="16" t="s">
        <v>118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79</v>
      </c>
      <c r="BK155" s="184">
        <f>ROUND(I155*H155,2)</f>
        <v>0</v>
      </c>
      <c r="BL155" s="16" t="s">
        <v>125</v>
      </c>
      <c r="BM155" s="183" t="s">
        <v>236</v>
      </c>
    </row>
    <row r="156" spans="1:65" s="2" customFormat="1" ht="19.5">
      <c r="A156" s="33"/>
      <c r="B156" s="34"/>
      <c r="C156" s="35"/>
      <c r="D156" s="185" t="s">
        <v>127</v>
      </c>
      <c r="E156" s="35"/>
      <c r="F156" s="186" t="s">
        <v>237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127</v>
      </c>
      <c r="AU156" s="16" t="s">
        <v>82</v>
      </c>
    </row>
    <row r="157" spans="1:65" s="2" customFormat="1" ht="11.25">
      <c r="A157" s="33"/>
      <c r="B157" s="34"/>
      <c r="C157" s="35"/>
      <c r="D157" s="190" t="s">
        <v>129</v>
      </c>
      <c r="E157" s="35"/>
      <c r="F157" s="191" t="s">
        <v>238</v>
      </c>
      <c r="G157" s="35"/>
      <c r="H157" s="35"/>
      <c r="I157" s="187"/>
      <c r="J157" s="35"/>
      <c r="K157" s="35"/>
      <c r="L157" s="38"/>
      <c r="M157" s="188"/>
      <c r="N157" s="189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129</v>
      </c>
      <c r="AU157" s="16" t="s">
        <v>82</v>
      </c>
    </row>
    <row r="158" spans="1:65" s="13" customFormat="1" ht="11.25">
      <c r="B158" s="192"/>
      <c r="C158" s="193"/>
      <c r="D158" s="185" t="s">
        <v>131</v>
      </c>
      <c r="E158" s="194" t="s">
        <v>19</v>
      </c>
      <c r="F158" s="195" t="s">
        <v>239</v>
      </c>
      <c r="G158" s="193"/>
      <c r="H158" s="196">
        <v>15.6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131</v>
      </c>
      <c r="AU158" s="202" t="s">
        <v>82</v>
      </c>
      <c r="AV158" s="13" t="s">
        <v>82</v>
      </c>
      <c r="AW158" s="13" t="s">
        <v>33</v>
      </c>
      <c r="AX158" s="13" t="s">
        <v>79</v>
      </c>
      <c r="AY158" s="202" t="s">
        <v>118</v>
      </c>
    </row>
    <row r="159" spans="1:65" s="2" customFormat="1" ht="16.5" customHeight="1">
      <c r="A159" s="33"/>
      <c r="B159" s="34"/>
      <c r="C159" s="172" t="s">
        <v>240</v>
      </c>
      <c r="D159" s="172" t="s">
        <v>120</v>
      </c>
      <c r="E159" s="173" t="s">
        <v>241</v>
      </c>
      <c r="F159" s="174" t="s">
        <v>242</v>
      </c>
      <c r="G159" s="175" t="s">
        <v>135</v>
      </c>
      <c r="H159" s="176">
        <v>2</v>
      </c>
      <c r="I159" s="177"/>
      <c r="J159" s="178">
        <f>ROUND(I159*H159,2)</f>
        <v>0</v>
      </c>
      <c r="K159" s="174" t="s">
        <v>124</v>
      </c>
      <c r="L159" s="38"/>
      <c r="M159" s="179" t="s">
        <v>19</v>
      </c>
      <c r="N159" s="180" t="s">
        <v>42</v>
      </c>
      <c r="O159" s="63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3" t="s">
        <v>125</v>
      </c>
      <c r="AT159" s="183" t="s">
        <v>120</v>
      </c>
      <c r="AU159" s="183" t="s">
        <v>82</v>
      </c>
      <c r="AY159" s="16" t="s">
        <v>118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6" t="s">
        <v>79</v>
      </c>
      <c r="BK159" s="184">
        <f>ROUND(I159*H159,2)</f>
        <v>0</v>
      </c>
      <c r="BL159" s="16" t="s">
        <v>125</v>
      </c>
      <c r="BM159" s="183" t="s">
        <v>243</v>
      </c>
    </row>
    <row r="160" spans="1:65" s="2" customFormat="1" ht="19.5">
      <c r="A160" s="33"/>
      <c r="B160" s="34"/>
      <c r="C160" s="35"/>
      <c r="D160" s="185" t="s">
        <v>127</v>
      </c>
      <c r="E160" s="35"/>
      <c r="F160" s="186" t="s">
        <v>244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127</v>
      </c>
      <c r="AU160" s="16" t="s">
        <v>82</v>
      </c>
    </row>
    <row r="161" spans="1:65" s="2" customFormat="1" ht="11.25">
      <c r="A161" s="33"/>
      <c r="B161" s="34"/>
      <c r="C161" s="35"/>
      <c r="D161" s="190" t="s">
        <v>129</v>
      </c>
      <c r="E161" s="35"/>
      <c r="F161" s="191" t="s">
        <v>245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129</v>
      </c>
      <c r="AU161" s="16" t="s">
        <v>82</v>
      </c>
    </row>
    <row r="162" spans="1:65" s="2" customFormat="1" ht="16.5" customHeight="1">
      <c r="A162" s="33"/>
      <c r="B162" s="34"/>
      <c r="C162" s="172" t="s">
        <v>246</v>
      </c>
      <c r="D162" s="172" t="s">
        <v>120</v>
      </c>
      <c r="E162" s="173" t="s">
        <v>247</v>
      </c>
      <c r="F162" s="174" t="s">
        <v>248</v>
      </c>
      <c r="G162" s="175" t="s">
        <v>135</v>
      </c>
      <c r="H162" s="176">
        <v>5</v>
      </c>
      <c r="I162" s="177"/>
      <c r="J162" s="178">
        <f>ROUND(I162*H162,2)</f>
        <v>0</v>
      </c>
      <c r="K162" s="174" t="s">
        <v>124</v>
      </c>
      <c r="L162" s="38"/>
      <c r="M162" s="179" t="s">
        <v>19</v>
      </c>
      <c r="N162" s="180" t="s">
        <v>42</v>
      </c>
      <c r="O162" s="63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3" t="s">
        <v>125</v>
      </c>
      <c r="AT162" s="183" t="s">
        <v>120</v>
      </c>
      <c r="AU162" s="183" t="s">
        <v>82</v>
      </c>
      <c r="AY162" s="16" t="s">
        <v>118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79</v>
      </c>
      <c r="BK162" s="184">
        <f>ROUND(I162*H162,2)</f>
        <v>0</v>
      </c>
      <c r="BL162" s="16" t="s">
        <v>125</v>
      </c>
      <c r="BM162" s="183" t="s">
        <v>249</v>
      </c>
    </row>
    <row r="163" spans="1:65" s="2" customFormat="1" ht="19.5">
      <c r="A163" s="33"/>
      <c r="B163" s="34"/>
      <c r="C163" s="35"/>
      <c r="D163" s="185" t="s">
        <v>127</v>
      </c>
      <c r="E163" s="35"/>
      <c r="F163" s="186" t="s">
        <v>250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127</v>
      </c>
      <c r="AU163" s="16" t="s">
        <v>82</v>
      </c>
    </row>
    <row r="164" spans="1:65" s="2" customFormat="1" ht="11.25">
      <c r="A164" s="33"/>
      <c r="B164" s="34"/>
      <c r="C164" s="35"/>
      <c r="D164" s="190" t="s">
        <v>129</v>
      </c>
      <c r="E164" s="35"/>
      <c r="F164" s="191" t="s">
        <v>251</v>
      </c>
      <c r="G164" s="35"/>
      <c r="H164" s="35"/>
      <c r="I164" s="187"/>
      <c r="J164" s="35"/>
      <c r="K164" s="35"/>
      <c r="L164" s="38"/>
      <c r="M164" s="188"/>
      <c r="N164" s="189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129</v>
      </c>
      <c r="AU164" s="16" t="s">
        <v>82</v>
      </c>
    </row>
    <row r="165" spans="1:65" s="2" customFormat="1" ht="16.5" customHeight="1">
      <c r="A165" s="33"/>
      <c r="B165" s="34"/>
      <c r="C165" s="172" t="s">
        <v>252</v>
      </c>
      <c r="D165" s="172" t="s">
        <v>120</v>
      </c>
      <c r="E165" s="173" t="s">
        <v>253</v>
      </c>
      <c r="F165" s="174" t="s">
        <v>254</v>
      </c>
      <c r="G165" s="175" t="s">
        <v>135</v>
      </c>
      <c r="H165" s="176">
        <v>5</v>
      </c>
      <c r="I165" s="177"/>
      <c r="J165" s="178">
        <f>ROUND(I165*H165,2)</f>
        <v>0</v>
      </c>
      <c r="K165" s="174" t="s">
        <v>124</v>
      </c>
      <c r="L165" s="38"/>
      <c r="M165" s="179" t="s">
        <v>19</v>
      </c>
      <c r="N165" s="180" t="s">
        <v>42</v>
      </c>
      <c r="O165" s="63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3" t="s">
        <v>125</v>
      </c>
      <c r="AT165" s="183" t="s">
        <v>120</v>
      </c>
      <c r="AU165" s="183" t="s">
        <v>82</v>
      </c>
      <c r="AY165" s="16" t="s">
        <v>118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79</v>
      </c>
      <c r="BK165" s="184">
        <f>ROUND(I165*H165,2)</f>
        <v>0</v>
      </c>
      <c r="BL165" s="16" t="s">
        <v>125</v>
      </c>
      <c r="BM165" s="183" t="s">
        <v>255</v>
      </c>
    </row>
    <row r="166" spans="1:65" s="2" customFormat="1" ht="19.5">
      <c r="A166" s="33"/>
      <c r="B166" s="34"/>
      <c r="C166" s="35"/>
      <c r="D166" s="185" t="s">
        <v>127</v>
      </c>
      <c r="E166" s="35"/>
      <c r="F166" s="186" t="s">
        <v>256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127</v>
      </c>
      <c r="AU166" s="16" t="s">
        <v>82</v>
      </c>
    </row>
    <row r="167" spans="1:65" s="2" customFormat="1" ht="11.25">
      <c r="A167" s="33"/>
      <c r="B167" s="34"/>
      <c r="C167" s="35"/>
      <c r="D167" s="190" t="s">
        <v>129</v>
      </c>
      <c r="E167" s="35"/>
      <c r="F167" s="191" t="s">
        <v>257</v>
      </c>
      <c r="G167" s="35"/>
      <c r="H167" s="35"/>
      <c r="I167" s="187"/>
      <c r="J167" s="35"/>
      <c r="K167" s="35"/>
      <c r="L167" s="38"/>
      <c r="M167" s="188"/>
      <c r="N167" s="189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129</v>
      </c>
      <c r="AU167" s="16" t="s">
        <v>82</v>
      </c>
    </row>
    <row r="168" spans="1:65" s="2" customFormat="1" ht="16.5" customHeight="1">
      <c r="A168" s="33"/>
      <c r="B168" s="34"/>
      <c r="C168" s="172" t="s">
        <v>258</v>
      </c>
      <c r="D168" s="172" t="s">
        <v>120</v>
      </c>
      <c r="E168" s="173" t="s">
        <v>259</v>
      </c>
      <c r="F168" s="174" t="s">
        <v>260</v>
      </c>
      <c r="G168" s="175" t="s">
        <v>135</v>
      </c>
      <c r="H168" s="176">
        <v>2</v>
      </c>
      <c r="I168" s="177"/>
      <c r="J168" s="178">
        <f>ROUND(I168*H168,2)</f>
        <v>0</v>
      </c>
      <c r="K168" s="174" t="s">
        <v>124</v>
      </c>
      <c r="L168" s="38"/>
      <c r="M168" s="179" t="s">
        <v>19</v>
      </c>
      <c r="N168" s="180" t="s">
        <v>42</v>
      </c>
      <c r="O168" s="63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125</v>
      </c>
      <c r="AT168" s="183" t="s">
        <v>120</v>
      </c>
      <c r="AU168" s="183" t="s">
        <v>82</v>
      </c>
      <c r="AY168" s="16" t="s">
        <v>118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79</v>
      </c>
      <c r="BK168" s="184">
        <f>ROUND(I168*H168,2)</f>
        <v>0</v>
      </c>
      <c r="BL168" s="16" t="s">
        <v>125</v>
      </c>
      <c r="BM168" s="183" t="s">
        <v>261</v>
      </c>
    </row>
    <row r="169" spans="1:65" s="2" customFormat="1" ht="19.5">
      <c r="A169" s="33"/>
      <c r="B169" s="34"/>
      <c r="C169" s="35"/>
      <c r="D169" s="185" t="s">
        <v>127</v>
      </c>
      <c r="E169" s="35"/>
      <c r="F169" s="186" t="s">
        <v>262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127</v>
      </c>
      <c r="AU169" s="16" t="s">
        <v>82</v>
      </c>
    </row>
    <row r="170" spans="1:65" s="2" customFormat="1" ht="11.25">
      <c r="A170" s="33"/>
      <c r="B170" s="34"/>
      <c r="C170" s="35"/>
      <c r="D170" s="190" t="s">
        <v>129</v>
      </c>
      <c r="E170" s="35"/>
      <c r="F170" s="191" t="s">
        <v>263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129</v>
      </c>
      <c r="AU170" s="16" t="s">
        <v>82</v>
      </c>
    </row>
    <row r="171" spans="1:65" s="2" customFormat="1" ht="16.5" customHeight="1">
      <c r="A171" s="33"/>
      <c r="B171" s="34"/>
      <c r="C171" s="172" t="s">
        <v>7</v>
      </c>
      <c r="D171" s="172" t="s">
        <v>120</v>
      </c>
      <c r="E171" s="173" t="s">
        <v>264</v>
      </c>
      <c r="F171" s="174" t="s">
        <v>265</v>
      </c>
      <c r="G171" s="175" t="s">
        <v>135</v>
      </c>
      <c r="H171" s="176">
        <v>5</v>
      </c>
      <c r="I171" s="177"/>
      <c r="J171" s="178">
        <f>ROUND(I171*H171,2)</f>
        <v>0</v>
      </c>
      <c r="K171" s="174" t="s">
        <v>124</v>
      </c>
      <c r="L171" s="38"/>
      <c r="M171" s="179" t="s">
        <v>19</v>
      </c>
      <c r="N171" s="180" t="s">
        <v>42</v>
      </c>
      <c r="O171" s="63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125</v>
      </c>
      <c r="AT171" s="183" t="s">
        <v>120</v>
      </c>
      <c r="AU171" s="183" t="s">
        <v>82</v>
      </c>
      <c r="AY171" s="16" t="s">
        <v>118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79</v>
      </c>
      <c r="BK171" s="184">
        <f>ROUND(I171*H171,2)</f>
        <v>0</v>
      </c>
      <c r="BL171" s="16" t="s">
        <v>125</v>
      </c>
      <c r="BM171" s="183" t="s">
        <v>266</v>
      </c>
    </row>
    <row r="172" spans="1:65" s="2" customFormat="1" ht="19.5">
      <c r="A172" s="33"/>
      <c r="B172" s="34"/>
      <c r="C172" s="35"/>
      <c r="D172" s="185" t="s">
        <v>127</v>
      </c>
      <c r="E172" s="35"/>
      <c r="F172" s="186" t="s">
        <v>267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127</v>
      </c>
      <c r="AU172" s="16" t="s">
        <v>82</v>
      </c>
    </row>
    <row r="173" spans="1:65" s="2" customFormat="1" ht="11.25">
      <c r="A173" s="33"/>
      <c r="B173" s="34"/>
      <c r="C173" s="35"/>
      <c r="D173" s="190" t="s">
        <v>129</v>
      </c>
      <c r="E173" s="35"/>
      <c r="F173" s="191" t="s">
        <v>268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129</v>
      </c>
      <c r="AU173" s="16" t="s">
        <v>82</v>
      </c>
    </row>
    <row r="174" spans="1:65" s="2" customFormat="1" ht="16.5" customHeight="1">
      <c r="A174" s="33"/>
      <c r="B174" s="34"/>
      <c r="C174" s="172" t="s">
        <v>269</v>
      </c>
      <c r="D174" s="172" t="s">
        <v>120</v>
      </c>
      <c r="E174" s="173" t="s">
        <v>270</v>
      </c>
      <c r="F174" s="174" t="s">
        <v>271</v>
      </c>
      <c r="G174" s="175" t="s">
        <v>135</v>
      </c>
      <c r="H174" s="176">
        <v>5</v>
      </c>
      <c r="I174" s="177"/>
      <c r="J174" s="178">
        <f>ROUND(I174*H174,2)</f>
        <v>0</v>
      </c>
      <c r="K174" s="174" t="s">
        <v>124</v>
      </c>
      <c r="L174" s="38"/>
      <c r="M174" s="179" t="s">
        <v>19</v>
      </c>
      <c r="N174" s="180" t="s">
        <v>42</v>
      </c>
      <c r="O174" s="63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3" t="s">
        <v>125</v>
      </c>
      <c r="AT174" s="183" t="s">
        <v>120</v>
      </c>
      <c r="AU174" s="183" t="s">
        <v>82</v>
      </c>
      <c r="AY174" s="16" t="s">
        <v>118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6" t="s">
        <v>79</v>
      </c>
      <c r="BK174" s="184">
        <f>ROUND(I174*H174,2)</f>
        <v>0</v>
      </c>
      <c r="BL174" s="16" t="s">
        <v>125</v>
      </c>
      <c r="BM174" s="183" t="s">
        <v>272</v>
      </c>
    </row>
    <row r="175" spans="1:65" s="2" customFormat="1" ht="19.5">
      <c r="A175" s="33"/>
      <c r="B175" s="34"/>
      <c r="C175" s="35"/>
      <c r="D175" s="185" t="s">
        <v>127</v>
      </c>
      <c r="E175" s="35"/>
      <c r="F175" s="186" t="s">
        <v>273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127</v>
      </c>
      <c r="AU175" s="16" t="s">
        <v>82</v>
      </c>
    </row>
    <row r="176" spans="1:65" s="2" customFormat="1" ht="11.25">
      <c r="A176" s="33"/>
      <c r="B176" s="34"/>
      <c r="C176" s="35"/>
      <c r="D176" s="190" t="s">
        <v>129</v>
      </c>
      <c r="E176" s="35"/>
      <c r="F176" s="191" t="s">
        <v>274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129</v>
      </c>
      <c r="AU176" s="16" t="s">
        <v>82</v>
      </c>
    </row>
    <row r="177" spans="1:65" s="2" customFormat="1" ht="16.5" customHeight="1">
      <c r="A177" s="33"/>
      <c r="B177" s="34"/>
      <c r="C177" s="172" t="s">
        <v>275</v>
      </c>
      <c r="D177" s="172" t="s">
        <v>120</v>
      </c>
      <c r="E177" s="173" t="s">
        <v>276</v>
      </c>
      <c r="F177" s="174" t="s">
        <v>277</v>
      </c>
      <c r="G177" s="175" t="s">
        <v>135</v>
      </c>
      <c r="H177" s="176">
        <v>90</v>
      </c>
      <c r="I177" s="177"/>
      <c r="J177" s="178">
        <f>ROUND(I177*H177,2)</f>
        <v>0</v>
      </c>
      <c r="K177" s="174" t="s">
        <v>124</v>
      </c>
      <c r="L177" s="38"/>
      <c r="M177" s="179" t="s">
        <v>19</v>
      </c>
      <c r="N177" s="180" t="s">
        <v>42</v>
      </c>
      <c r="O177" s="63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125</v>
      </c>
      <c r="AT177" s="183" t="s">
        <v>120</v>
      </c>
      <c r="AU177" s="183" t="s">
        <v>82</v>
      </c>
      <c r="AY177" s="16" t="s">
        <v>118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79</v>
      </c>
      <c r="BK177" s="184">
        <f>ROUND(I177*H177,2)</f>
        <v>0</v>
      </c>
      <c r="BL177" s="16" t="s">
        <v>125</v>
      </c>
      <c r="BM177" s="183" t="s">
        <v>278</v>
      </c>
    </row>
    <row r="178" spans="1:65" s="2" customFormat="1" ht="19.5">
      <c r="A178" s="33"/>
      <c r="B178" s="34"/>
      <c r="C178" s="35"/>
      <c r="D178" s="185" t="s">
        <v>127</v>
      </c>
      <c r="E178" s="35"/>
      <c r="F178" s="186" t="s">
        <v>279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127</v>
      </c>
      <c r="AU178" s="16" t="s">
        <v>82</v>
      </c>
    </row>
    <row r="179" spans="1:65" s="2" customFormat="1" ht="11.25">
      <c r="A179" s="33"/>
      <c r="B179" s="34"/>
      <c r="C179" s="35"/>
      <c r="D179" s="190" t="s">
        <v>129</v>
      </c>
      <c r="E179" s="35"/>
      <c r="F179" s="191" t="s">
        <v>280</v>
      </c>
      <c r="G179" s="35"/>
      <c r="H179" s="35"/>
      <c r="I179" s="187"/>
      <c r="J179" s="35"/>
      <c r="K179" s="35"/>
      <c r="L179" s="38"/>
      <c r="M179" s="188"/>
      <c r="N179" s="189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129</v>
      </c>
      <c r="AU179" s="16" t="s">
        <v>82</v>
      </c>
    </row>
    <row r="180" spans="1:65" s="13" customFormat="1" ht="11.25">
      <c r="B180" s="192"/>
      <c r="C180" s="193"/>
      <c r="D180" s="185" t="s">
        <v>131</v>
      </c>
      <c r="E180" s="194" t="s">
        <v>19</v>
      </c>
      <c r="F180" s="195" t="s">
        <v>281</v>
      </c>
      <c r="G180" s="193"/>
      <c r="H180" s="196">
        <v>90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131</v>
      </c>
      <c r="AU180" s="202" t="s">
        <v>82</v>
      </c>
      <c r="AV180" s="13" t="s">
        <v>82</v>
      </c>
      <c r="AW180" s="13" t="s">
        <v>33</v>
      </c>
      <c r="AX180" s="13" t="s">
        <v>79</v>
      </c>
      <c r="AY180" s="202" t="s">
        <v>118</v>
      </c>
    </row>
    <row r="181" spans="1:65" s="2" customFormat="1" ht="16.5" customHeight="1">
      <c r="A181" s="33"/>
      <c r="B181" s="34"/>
      <c r="C181" s="172" t="s">
        <v>282</v>
      </c>
      <c r="D181" s="172" t="s">
        <v>120</v>
      </c>
      <c r="E181" s="173" t="s">
        <v>283</v>
      </c>
      <c r="F181" s="174" t="s">
        <v>284</v>
      </c>
      <c r="G181" s="175" t="s">
        <v>135</v>
      </c>
      <c r="H181" s="176">
        <v>225</v>
      </c>
      <c r="I181" s="177"/>
      <c r="J181" s="178">
        <f>ROUND(I181*H181,2)</f>
        <v>0</v>
      </c>
      <c r="K181" s="174" t="s">
        <v>124</v>
      </c>
      <c r="L181" s="38"/>
      <c r="M181" s="179" t="s">
        <v>19</v>
      </c>
      <c r="N181" s="180" t="s">
        <v>42</v>
      </c>
      <c r="O181" s="63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125</v>
      </c>
      <c r="AT181" s="183" t="s">
        <v>120</v>
      </c>
      <c r="AU181" s="183" t="s">
        <v>82</v>
      </c>
      <c r="AY181" s="16" t="s">
        <v>118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79</v>
      </c>
      <c r="BK181" s="184">
        <f>ROUND(I181*H181,2)</f>
        <v>0</v>
      </c>
      <c r="BL181" s="16" t="s">
        <v>125</v>
      </c>
      <c r="BM181" s="183" t="s">
        <v>285</v>
      </c>
    </row>
    <row r="182" spans="1:65" s="2" customFormat="1" ht="19.5">
      <c r="A182" s="33"/>
      <c r="B182" s="34"/>
      <c r="C182" s="35"/>
      <c r="D182" s="185" t="s">
        <v>127</v>
      </c>
      <c r="E182" s="35"/>
      <c r="F182" s="186" t="s">
        <v>286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127</v>
      </c>
      <c r="AU182" s="16" t="s">
        <v>82</v>
      </c>
    </row>
    <row r="183" spans="1:65" s="2" customFormat="1" ht="11.25">
      <c r="A183" s="33"/>
      <c r="B183" s="34"/>
      <c r="C183" s="35"/>
      <c r="D183" s="190" t="s">
        <v>129</v>
      </c>
      <c r="E183" s="35"/>
      <c r="F183" s="191" t="s">
        <v>287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129</v>
      </c>
      <c r="AU183" s="16" t="s">
        <v>82</v>
      </c>
    </row>
    <row r="184" spans="1:65" s="13" customFormat="1" ht="11.25">
      <c r="B184" s="192"/>
      <c r="C184" s="193"/>
      <c r="D184" s="185" t="s">
        <v>131</v>
      </c>
      <c r="E184" s="194" t="s">
        <v>19</v>
      </c>
      <c r="F184" s="195" t="s">
        <v>288</v>
      </c>
      <c r="G184" s="193"/>
      <c r="H184" s="196">
        <v>225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131</v>
      </c>
      <c r="AU184" s="202" t="s">
        <v>82</v>
      </c>
      <c r="AV184" s="13" t="s">
        <v>82</v>
      </c>
      <c r="AW184" s="13" t="s">
        <v>33</v>
      </c>
      <c r="AX184" s="13" t="s">
        <v>79</v>
      </c>
      <c r="AY184" s="202" t="s">
        <v>118</v>
      </c>
    </row>
    <row r="185" spans="1:65" s="2" customFormat="1" ht="16.5" customHeight="1">
      <c r="A185" s="33"/>
      <c r="B185" s="34"/>
      <c r="C185" s="172" t="s">
        <v>289</v>
      </c>
      <c r="D185" s="172" t="s">
        <v>120</v>
      </c>
      <c r="E185" s="173" t="s">
        <v>290</v>
      </c>
      <c r="F185" s="174" t="s">
        <v>291</v>
      </c>
      <c r="G185" s="175" t="s">
        <v>135</v>
      </c>
      <c r="H185" s="176">
        <v>225</v>
      </c>
      <c r="I185" s="177"/>
      <c r="J185" s="178">
        <f>ROUND(I185*H185,2)</f>
        <v>0</v>
      </c>
      <c r="K185" s="174" t="s">
        <v>124</v>
      </c>
      <c r="L185" s="38"/>
      <c r="M185" s="179" t="s">
        <v>19</v>
      </c>
      <c r="N185" s="180" t="s">
        <v>42</v>
      </c>
      <c r="O185" s="63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125</v>
      </c>
      <c r="AT185" s="183" t="s">
        <v>120</v>
      </c>
      <c r="AU185" s="183" t="s">
        <v>82</v>
      </c>
      <c r="AY185" s="16" t="s">
        <v>118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79</v>
      </c>
      <c r="BK185" s="184">
        <f>ROUND(I185*H185,2)</f>
        <v>0</v>
      </c>
      <c r="BL185" s="16" t="s">
        <v>125</v>
      </c>
      <c r="BM185" s="183" t="s">
        <v>292</v>
      </c>
    </row>
    <row r="186" spans="1:65" s="2" customFormat="1" ht="19.5">
      <c r="A186" s="33"/>
      <c r="B186" s="34"/>
      <c r="C186" s="35"/>
      <c r="D186" s="185" t="s">
        <v>127</v>
      </c>
      <c r="E186" s="35"/>
      <c r="F186" s="186" t="s">
        <v>293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127</v>
      </c>
      <c r="AU186" s="16" t="s">
        <v>82</v>
      </c>
    </row>
    <row r="187" spans="1:65" s="2" customFormat="1" ht="11.25">
      <c r="A187" s="33"/>
      <c r="B187" s="34"/>
      <c r="C187" s="35"/>
      <c r="D187" s="190" t="s">
        <v>129</v>
      </c>
      <c r="E187" s="35"/>
      <c r="F187" s="191" t="s">
        <v>294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129</v>
      </c>
      <c r="AU187" s="16" t="s">
        <v>82</v>
      </c>
    </row>
    <row r="188" spans="1:65" s="13" customFormat="1" ht="11.25">
      <c r="B188" s="192"/>
      <c r="C188" s="193"/>
      <c r="D188" s="185" t="s">
        <v>131</v>
      </c>
      <c r="E188" s="194" t="s">
        <v>19</v>
      </c>
      <c r="F188" s="195" t="s">
        <v>288</v>
      </c>
      <c r="G188" s="193"/>
      <c r="H188" s="196">
        <v>225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131</v>
      </c>
      <c r="AU188" s="202" t="s">
        <v>82</v>
      </c>
      <c r="AV188" s="13" t="s">
        <v>82</v>
      </c>
      <c r="AW188" s="13" t="s">
        <v>33</v>
      </c>
      <c r="AX188" s="13" t="s">
        <v>79</v>
      </c>
      <c r="AY188" s="202" t="s">
        <v>118</v>
      </c>
    </row>
    <row r="189" spans="1:65" s="2" customFormat="1" ht="21.75" customHeight="1">
      <c r="A189" s="33"/>
      <c r="B189" s="34"/>
      <c r="C189" s="172" t="s">
        <v>295</v>
      </c>
      <c r="D189" s="172" t="s">
        <v>120</v>
      </c>
      <c r="E189" s="173" t="s">
        <v>296</v>
      </c>
      <c r="F189" s="174" t="s">
        <v>297</v>
      </c>
      <c r="G189" s="175" t="s">
        <v>209</v>
      </c>
      <c r="H189" s="176">
        <v>237.23</v>
      </c>
      <c r="I189" s="177"/>
      <c r="J189" s="178">
        <f>ROUND(I189*H189,2)</f>
        <v>0</v>
      </c>
      <c r="K189" s="174" t="s">
        <v>124</v>
      </c>
      <c r="L189" s="38"/>
      <c r="M189" s="179" t="s">
        <v>19</v>
      </c>
      <c r="N189" s="180" t="s">
        <v>42</v>
      </c>
      <c r="O189" s="63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125</v>
      </c>
      <c r="AT189" s="183" t="s">
        <v>120</v>
      </c>
      <c r="AU189" s="183" t="s">
        <v>82</v>
      </c>
      <c r="AY189" s="16" t="s">
        <v>118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6" t="s">
        <v>79</v>
      </c>
      <c r="BK189" s="184">
        <f>ROUND(I189*H189,2)</f>
        <v>0</v>
      </c>
      <c r="BL189" s="16" t="s">
        <v>125</v>
      </c>
      <c r="BM189" s="183" t="s">
        <v>298</v>
      </c>
    </row>
    <row r="190" spans="1:65" s="2" customFormat="1" ht="19.5">
      <c r="A190" s="33"/>
      <c r="B190" s="34"/>
      <c r="C190" s="35"/>
      <c r="D190" s="185" t="s">
        <v>127</v>
      </c>
      <c r="E190" s="35"/>
      <c r="F190" s="186" t="s">
        <v>299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127</v>
      </c>
      <c r="AU190" s="16" t="s">
        <v>82</v>
      </c>
    </row>
    <row r="191" spans="1:65" s="2" customFormat="1" ht="11.25">
      <c r="A191" s="33"/>
      <c r="B191" s="34"/>
      <c r="C191" s="35"/>
      <c r="D191" s="190" t="s">
        <v>129</v>
      </c>
      <c r="E191" s="35"/>
      <c r="F191" s="191" t="s">
        <v>300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129</v>
      </c>
      <c r="AU191" s="16" t="s">
        <v>82</v>
      </c>
    </row>
    <row r="192" spans="1:65" s="13" customFormat="1" ht="11.25">
      <c r="B192" s="192"/>
      <c r="C192" s="193"/>
      <c r="D192" s="185" t="s">
        <v>131</v>
      </c>
      <c r="E192" s="194" t="s">
        <v>19</v>
      </c>
      <c r="F192" s="195" t="s">
        <v>301</v>
      </c>
      <c r="G192" s="193"/>
      <c r="H192" s="196">
        <v>237.23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131</v>
      </c>
      <c r="AU192" s="202" t="s">
        <v>82</v>
      </c>
      <c r="AV192" s="13" t="s">
        <v>82</v>
      </c>
      <c r="AW192" s="13" t="s">
        <v>33</v>
      </c>
      <c r="AX192" s="13" t="s">
        <v>79</v>
      </c>
      <c r="AY192" s="202" t="s">
        <v>118</v>
      </c>
    </row>
    <row r="193" spans="1:65" s="2" customFormat="1" ht="21.75" customHeight="1">
      <c r="A193" s="33"/>
      <c r="B193" s="34"/>
      <c r="C193" s="172" t="s">
        <v>302</v>
      </c>
      <c r="D193" s="172" t="s">
        <v>120</v>
      </c>
      <c r="E193" s="173" t="s">
        <v>303</v>
      </c>
      <c r="F193" s="174" t="s">
        <v>304</v>
      </c>
      <c r="G193" s="175" t="s">
        <v>209</v>
      </c>
      <c r="H193" s="176">
        <v>443.3</v>
      </c>
      <c r="I193" s="177"/>
      <c r="J193" s="178">
        <f>ROUND(I193*H193,2)</f>
        <v>0</v>
      </c>
      <c r="K193" s="174" t="s">
        <v>124</v>
      </c>
      <c r="L193" s="38"/>
      <c r="M193" s="179" t="s">
        <v>19</v>
      </c>
      <c r="N193" s="180" t="s">
        <v>42</v>
      </c>
      <c r="O193" s="63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3" t="s">
        <v>125</v>
      </c>
      <c r="AT193" s="183" t="s">
        <v>120</v>
      </c>
      <c r="AU193" s="183" t="s">
        <v>82</v>
      </c>
      <c r="AY193" s="16" t="s">
        <v>118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6" t="s">
        <v>79</v>
      </c>
      <c r="BK193" s="184">
        <f>ROUND(I193*H193,2)</f>
        <v>0</v>
      </c>
      <c r="BL193" s="16" t="s">
        <v>125</v>
      </c>
      <c r="BM193" s="183" t="s">
        <v>305</v>
      </c>
    </row>
    <row r="194" spans="1:65" s="2" customFormat="1" ht="19.5">
      <c r="A194" s="33"/>
      <c r="B194" s="34"/>
      <c r="C194" s="35"/>
      <c r="D194" s="185" t="s">
        <v>127</v>
      </c>
      <c r="E194" s="35"/>
      <c r="F194" s="186" t="s">
        <v>306</v>
      </c>
      <c r="G194" s="35"/>
      <c r="H194" s="35"/>
      <c r="I194" s="187"/>
      <c r="J194" s="35"/>
      <c r="K194" s="35"/>
      <c r="L194" s="38"/>
      <c r="M194" s="188"/>
      <c r="N194" s="189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127</v>
      </c>
      <c r="AU194" s="16" t="s">
        <v>82</v>
      </c>
    </row>
    <row r="195" spans="1:65" s="2" customFormat="1" ht="11.25">
      <c r="A195" s="33"/>
      <c r="B195" s="34"/>
      <c r="C195" s="35"/>
      <c r="D195" s="190" t="s">
        <v>129</v>
      </c>
      <c r="E195" s="35"/>
      <c r="F195" s="191" t="s">
        <v>307</v>
      </c>
      <c r="G195" s="35"/>
      <c r="H195" s="35"/>
      <c r="I195" s="187"/>
      <c r="J195" s="35"/>
      <c r="K195" s="35"/>
      <c r="L195" s="38"/>
      <c r="M195" s="188"/>
      <c r="N195" s="189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129</v>
      </c>
      <c r="AU195" s="16" t="s">
        <v>82</v>
      </c>
    </row>
    <row r="196" spans="1:65" s="13" customFormat="1" ht="11.25">
      <c r="B196" s="192"/>
      <c r="C196" s="193"/>
      <c r="D196" s="185" t="s">
        <v>131</v>
      </c>
      <c r="E196" s="194" t="s">
        <v>19</v>
      </c>
      <c r="F196" s="195" t="s">
        <v>308</v>
      </c>
      <c r="G196" s="193"/>
      <c r="H196" s="196">
        <v>108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131</v>
      </c>
      <c r="AU196" s="202" t="s">
        <v>82</v>
      </c>
      <c r="AV196" s="13" t="s">
        <v>82</v>
      </c>
      <c r="AW196" s="13" t="s">
        <v>33</v>
      </c>
      <c r="AX196" s="13" t="s">
        <v>71</v>
      </c>
      <c r="AY196" s="202" t="s">
        <v>118</v>
      </c>
    </row>
    <row r="197" spans="1:65" s="13" customFormat="1" ht="11.25">
      <c r="B197" s="192"/>
      <c r="C197" s="193"/>
      <c r="D197" s="185" t="s">
        <v>131</v>
      </c>
      <c r="E197" s="194" t="s">
        <v>19</v>
      </c>
      <c r="F197" s="195" t="s">
        <v>309</v>
      </c>
      <c r="G197" s="193"/>
      <c r="H197" s="196">
        <v>335.3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131</v>
      </c>
      <c r="AU197" s="202" t="s">
        <v>82</v>
      </c>
      <c r="AV197" s="13" t="s">
        <v>82</v>
      </c>
      <c r="AW197" s="13" t="s">
        <v>33</v>
      </c>
      <c r="AX197" s="13" t="s">
        <v>71</v>
      </c>
      <c r="AY197" s="202" t="s">
        <v>118</v>
      </c>
    </row>
    <row r="198" spans="1:65" s="2" customFormat="1" ht="24.2" customHeight="1">
      <c r="A198" s="33"/>
      <c r="B198" s="34"/>
      <c r="C198" s="172" t="s">
        <v>310</v>
      </c>
      <c r="D198" s="172" t="s">
        <v>120</v>
      </c>
      <c r="E198" s="173" t="s">
        <v>311</v>
      </c>
      <c r="F198" s="174" t="s">
        <v>312</v>
      </c>
      <c r="G198" s="175" t="s">
        <v>209</v>
      </c>
      <c r="H198" s="176">
        <v>15958.8</v>
      </c>
      <c r="I198" s="177"/>
      <c r="J198" s="178">
        <f>ROUND(I198*H198,2)</f>
        <v>0</v>
      </c>
      <c r="K198" s="174" t="s">
        <v>124</v>
      </c>
      <c r="L198" s="38"/>
      <c r="M198" s="179" t="s">
        <v>19</v>
      </c>
      <c r="N198" s="180" t="s">
        <v>42</v>
      </c>
      <c r="O198" s="63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3" t="s">
        <v>125</v>
      </c>
      <c r="AT198" s="183" t="s">
        <v>120</v>
      </c>
      <c r="AU198" s="183" t="s">
        <v>82</v>
      </c>
      <c r="AY198" s="16" t="s">
        <v>118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6" t="s">
        <v>79</v>
      </c>
      <c r="BK198" s="184">
        <f>ROUND(I198*H198,2)</f>
        <v>0</v>
      </c>
      <c r="BL198" s="16" t="s">
        <v>125</v>
      </c>
      <c r="BM198" s="183" t="s">
        <v>313</v>
      </c>
    </row>
    <row r="199" spans="1:65" s="2" customFormat="1" ht="19.5">
      <c r="A199" s="33"/>
      <c r="B199" s="34"/>
      <c r="C199" s="35"/>
      <c r="D199" s="185" t="s">
        <v>127</v>
      </c>
      <c r="E199" s="35"/>
      <c r="F199" s="186" t="s">
        <v>314</v>
      </c>
      <c r="G199" s="35"/>
      <c r="H199" s="35"/>
      <c r="I199" s="187"/>
      <c r="J199" s="35"/>
      <c r="K199" s="35"/>
      <c r="L199" s="38"/>
      <c r="M199" s="188"/>
      <c r="N199" s="189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127</v>
      </c>
      <c r="AU199" s="16" t="s">
        <v>82</v>
      </c>
    </row>
    <row r="200" spans="1:65" s="2" customFormat="1" ht="11.25">
      <c r="A200" s="33"/>
      <c r="B200" s="34"/>
      <c r="C200" s="35"/>
      <c r="D200" s="190" t="s">
        <v>129</v>
      </c>
      <c r="E200" s="35"/>
      <c r="F200" s="191" t="s">
        <v>315</v>
      </c>
      <c r="G200" s="35"/>
      <c r="H200" s="35"/>
      <c r="I200" s="187"/>
      <c r="J200" s="35"/>
      <c r="K200" s="35"/>
      <c r="L200" s="38"/>
      <c r="M200" s="188"/>
      <c r="N200" s="189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129</v>
      </c>
      <c r="AU200" s="16" t="s">
        <v>82</v>
      </c>
    </row>
    <row r="201" spans="1:65" s="13" customFormat="1" ht="11.25">
      <c r="B201" s="192"/>
      <c r="C201" s="193"/>
      <c r="D201" s="185" t="s">
        <v>131</v>
      </c>
      <c r="E201" s="194" t="s">
        <v>19</v>
      </c>
      <c r="F201" s="195" t="s">
        <v>316</v>
      </c>
      <c r="G201" s="193"/>
      <c r="H201" s="196">
        <v>3888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131</v>
      </c>
      <c r="AU201" s="202" t="s">
        <v>82</v>
      </c>
      <c r="AV201" s="13" t="s">
        <v>82</v>
      </c>
      <c r="AW201" s="13" t="s">
        <v>33</v>
      </c>
      <c r="AX201" s="13" t="s">
        <v>71</v>
      </c>
      <c r="AY201" s="202" t="s">
        <v>118</v>
      </c>
    </row>
    <row r="202" spans="1:65" s="13" customFormat="1" ht="11.25">
      <c r="B202" s="192"/>
      <c r="C202" s="193"/>
      <c r="D202" s="185" t="s">
        <v>131</v>
      </c>
      <c r="E202" s="194" t="s">
        <v>19</v>
      </c>
      <c r="F202" s="195" t="s">
        <v>317</v>
      </c>
      <c r="G202" s="193"/>
      <c r="H202" s="196">
        <v>12070.8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131</v>
      </c>
      <c r="AU202" s="202" t="s">
        <v>82</v>
      </c>
      <c r="AV202" s="13" t="s">
        <v>82</v>
      </c>
      <c r="AW202" s="13" t="s">
        <v>33</v>
      </c>
      <c r="AX202" s="13" t="s">
        <v>71</v>
      </c>
      <c r="AY202" s="202" t="s">
        <v>118</v>
      </c>
    </row>
    <row r="203" spans="1:65" s="2" customFormat="1" ht="16.5" customHeight="1">
      <c r="A203" s="33"/>
      <c r="B203" s="34"/>
      <c r="C203" s="172" t="s">
        <v>318</v>
      </c>
      <c r="D203" s="172" t="s">
        <v>120</v>
      </c>
      <c r="E203" s="173" t="s">
        <v>319</v>
      </c>
      <c r="F203" s="174" t="s">
        <v>320</v>
      </c>
      <c r="G203" s="175" t="s">
        <v>209</v>
      </c>
      <c r="H203" s="176">
        <v>237.23</v>
      </c>
      <c r="I203" s="177"/>
      <c r="J203" s="178">
        <f>ROUND(I203*H203,2)</f>
        <v>0</v>
      </c>
      <c r="K203" s="174" t="s">
        <v>124</v>
      </c>
      <c r="L203" s="38"/>
      <c r="M203" s="179" t="s">
        <v>19</v>
      </c>
      <c r="N203" s="180" t="s">
        <v>42</v>
      </c>
      <c r="O203" s="63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3" t="s">
        <v>125</v>
      </c>
      <c r="AT203" s="183" t="s">
        <v>120</v>
      </c>
      <c r="AU203" s="183" t="s">
        <v>82</v>
      </c>
      <c r="AY203" s="16" t="s">
        <v>118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6" t="s">
        <v>79</v>
      </c>
      <c r="BK203" s="184">
        <f>ROUND(I203*H203,2)</f>
        <v>0</v>
      </c>
      <c r="BL203" s="16" t="s">
        <v>125</v>
      </c>
      <c r="BM203" s="183" t="s">
        <v>321</v>
      </c>
    </row>
    <row r="204" spans="1:65" s="2" customFormat="1" ht="19.5">
      <c r="A204" s="33"/>
      <c r="B204" s="34"/>
      <c r="C204" s="35"/>
      <c r="D204" s="185" t="s">
        <v>127</v>
      </c>
      <c r="E204" s="35"/>
      <c r="F204" s="186" t="s">
        <v>322</v>
      </c>
      <c r="G204" s="35"/>
      <c r="H204" s="35"/>
      <c r="I204" s="187"/>
      <c r="J204" s="35"/>
      <c r="K204" s="35"/>
      <c r="L204" s="38"/>
      <c r="M204" s="188"/>
      <c r="N204" s="189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127</v>
      </c>
      <c r="AU204" s="16" t="s">
        <v>82</v>
      </c>
    </row>
    <row r="205" spans="1:65" s="2" customFormat="1" ht="11.25">
      <c r="A205" s="33"/>
      <c r="B205" s="34"/>
      <c r="C205" s="35"/>
      <c r="D205" s="190" t="s">
        <v>129</v>
      </c>
      <c r="E205" s="35"/>
      <c r="F205" s="191" t="s">
        <v>323</v>
      </c>
      <c r="G205" s="35"/>
      <c r="H205" s="35"/>
      <c r="I205" s="187"/>
      <c r="J205" s="35"/>
      <c r="K205" s="35"/>
      <c r="L205" s="38"/>
      <c r="M205" s="188"/>
      <c r="N205" s="189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129</v>
      </c>
      <c r="AU205" s="16" t="s">
        <v>82</v>
      </c>
    </row>
    <row r="206" spans="1:65" s="13" customFormat="1" ht="11.25">
      <c r="B206" s="192"/>
      <c r="C206" s="193"/>
      <c r="D206" s="185" t="s">
        <v>131</v>
      </c>
      <c r="E206" s="194" t="s">
        <v>19</v>
      </c>
      <c r="F206" s="195" t="s">
        <v>301</v>
      </c>
      <c r="G206" s="193"/>
      <c r="H206" s="196">
        <v>237.23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131</v>
      </c>
      <c r="AU206" s="202" t="s">
        <v>82</v>
      </c>
      <c r="AV206" s="13" t="s">
        <v>82</v>
      </c>
      <c r="AW206" s="13" t="s">
        <v>33</v>
      </c>
      <c r="AX206" s="13" t="s">
        <v>79</v>
      </c>
      <c r="AY206" s="202" t="s">
        <v>118</v>
      </c>
    </row>
    <row r="207" spans="1:65" s="2" customFormat="1" ht="16.5" customHeight="1">
      <c r="A207" s="33"/>
      <c r="B207" s="34"/>
      <c r="C207" s="172" t="s">
        <v>324</v>
      </c>
      <c r="D207" s="172" t="s">
        <v>120</v>
      </c>
      <c r="E207" s="173" t="s">
        <v>325</v>
      </c>
      <c r="F207" s="174" t="s">
        <v>326</v>
      </c>
      <c r="G207" s="175" t="s">
        <v>209</v>
      </c>
      <c r="H207" s="176">
        <v>107.8</v>
      </c>
      <c r="I207" s="177"/>
      <c r="J207" s="178">
        <f>ROUND(I207*H207,2)</f>
        <v>0</v>
      </c>
      <c r="K207" s="174" t="s">
        <v>124</v>
      </c>
      <c r="L207" s="38"/>
      <c r="M207" s="179" t="s">
        <v>19</v>
      </c>
      <c r="N207" s="180" t="s">
        <v>42</v>
      </c>
      <c r="O207" s="63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3" t="s">
        <v>125</v>
      </c>
      <c r="AT207" s="183" t="s">
        <v>120</v>
      </c>
      <c r="AU207" s="183" t="s">
        <v>82</v>
      </c>
      <c r="AY207" s="16" t="s">
        <v>118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79</v>
      </c>
      <c r="BK207" s="184">
        <f>ROUND(I207*H207,2)</f>
        <v>0</v>
      </c>
      <c r="BL207" s="16" t="s">
        <v>125</v>
      </c>
      <c r="BM207" s="183" t="s">
        <v>327</v>
      </c>
    </row>
    <row r="208" spans="1:65" s="2" customFormat="1" ht="19.5">
      <c r="A208" s="33"/>
      <c r="B208" s="34"/>
      <c r="C208" s="35"/>
      <c r="D208" s="185" t="s">
        <v>127</v>
      </c>
      <c r="E208" s="35"/>
      <c r="F208" s="186" t="s">
        <v>328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127</v>
      </c>
      <c r="AU208" s="16" t="s">
        <v>82</v>
      </c>
    </row>
    <row r="209" spans="1:65" s="2" customFormat="1" ht="11.25">
      <c r="A209" s="33"/>
      <c r="B209" s="34"/>
      <c r="C209" s="35"/>
      <c r="D209" s="190" t="s">
        <v>129</v>
      </c>
      <c r="E209" s="35"/>
      <c r="F209" s="191" t="s">
        <v>329</v>
      </c>
      <c r="G209" s="35"/>
      <c r="H209" s="35"/>
      <c r="I209" s="187"/>
      <c r="J209" s="35"/>
      <c r="K209" s="35"/>
      <c r="L209" s="38"/>
      <c r="M209" s="188"/>
      <c r="N209" s="189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129</v>
      </c>
      <c r="AU209" s="16" t="s">
        <v>82</v>
      </c>
    </row>
    <row r="210" spans="1:65" s="13" customFormat="1" ht="11.25">
      <c r="B210" s="192"/>
      <c r="C210" s="193"/>
      <c r="D210" s="185" t="s">
        <v>131</v>
      </c>
      <c r="E210" s="194" t="s">
        <v>19</v>
      </c>
      <c r="F210" s="195" t="s">
        <v>330</v>
      </c>
      <c r="G210" s="193"/>
      <c r="H210" s="196">
        <v>104.3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131</v>
      </c>
      <c r="AU210" s="202" t="s">
        <v>82</v>
      </c>
      <c r="AV210" s="13" t="s">
        <v>82</v>
      </c>
      <c r="AW210" s="13" t="s">
        <v>33</v>
      </c>
      <c r="AX210" s="13" t="s">
        <v>71</v>
      </c>
      <c r="AY210" s="202" t="s">
        <v>118</v>
      </c>
    </row>
    <row r="211" spans="1:65" s="13" customFormat="1" ht="11.25">
      <c r="B211" s="192"/>
      <c r="C211" s="193"/>
      <c r="D211" s="185" t="s">
        <v>131</v>
      </c>
      <c r="E211" s="194" t="s">
        <v>19</v>
      </c>
      <c r="F211" s="195" t="s">
        <v>331</v>
      </c>
      <c r="G211" s="193"/>
      <c r="H211" s="196">
        <v>3.5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131</v>
      </c>
      <c r="AU211" s="202" t="s">
        <v>82</v>
      </c>
      <c r="AV211" s="13" t="s">
        <v>82</v>
      </c>
      <c r="AW211" s="13" t="s">
        <v>33</v>
      </c>
      <c r="AX211" s="13" t="s">
        <v>71</v>
      </c>
      <c r="AY211" s="202" t="s">
        <v>118</v>
      </c>
    </row>
    <row r="212" spans="1:65" s="2" customFormat="1" ht="16.5" customHeight="1">
      <c r="A212" s="33"/>
      <c r="B212" s="34"/>
      <c r="C212" s="172" t="s">
        <v>332</v>
      </c>
      <c r="D212" s="172" t="s">
        <v>120</v>
      </c>
      <c r="E212" s="173" t="s">
        <v>333</v>
      </c>
      <c r="F212" s="174" t="s">
        <v>334</v>
      </c>
      <c r="G212" s="175" t="s">
        <v>335</v>
      </c>
      <c r="H212" s="176">
        <v>764.41</v>
      </c>
      <c r="I212" s="177"/>
      <c r="J212" s="178">
        <f>ROUND(I212*H212,2)</f>
        <v>0</v>
      </c>
      <c r="K212" s="174" t="s">
        <v>124</v>
      </c>
      <c r="L212" s="38"/>
      <c r="M212" s="179" t="s">
        <v>19</v>
      </c>
      <c r="N212" s="180" t="s">
        <v>42</v>
      </c>
      <c r="O212" s="63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3" t="s">
        <v>125</v>
      </c>
      <c r="AT212" s="183" t="s">
        <v>120</v>
      </c>
      <c r="AU212" s="183" t="s">
        <v>82</v>
      </c>
      <c r="AY212" s="16" t="s">
        <v>118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79</v>
      </c>
      <c r="BK212" s="184">
        <f>ROUND(I212*H212,2)</f>
        <v>0</v>
      </c>
      <c r="BL212" s="16" t="s">
        <v>125</v>
      </c>
      <c r="BM212" s="183" t="s">
        <v>336</v>
      </c>
    </row>
    <row r="213" spans="1:65" s="2" customFormat="1" ht="11.25">
      <c r="A213" s="33"/>
      <c r="B213" s="34"/>
      <c r="C213" s="35"/>
      <c r="D213" s="185" t="s">
        <v>127</v>
      </c>
      <c r="E213" s="35"/>
      <c r="F213" s="186" t="s">
        <v>337</v>
      </c>
      <c r="G213" s="35"/>
      <c r="H213" s="35"/>
      <c r="I213" s="187"/>
      <c r="J213" s="35"/>
      <c r="K213" s="35"/>
      <c r="L213" s="38"/>
      <c r="M213" s="188"/>
      <c r="N213" s="189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127</v>
      </c>
      <c r="AU213" s="16" t="s">
        <v>82</v>
      </c>
    </row>
    <row r="214" spans="1:65" s="2" customFormat="1" ht="11.25">
      <c r="A214" s="33"/>
      <c r="B214" s="34"/>
      <c r="C214" s="35"/>
      <c r="D214" s="190" t="s">
        <v>129</v>
      </c>
      <c r="E214" s="35"/>
      <c r="F214" s="191" t="s">
        <v>338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129</v>
      </c>
      <c r="AU214" s="16" t="s">
        <v>82</v>
      </c>
    </row>
    <row r="215" spans="1:65" s="13" customFormat="1" ht="11.25">
      <c r="B215" s="192"/>
      <c r="C215" s="193"/>
      <c r="D215" s="185" t="s">
        <v>131</v>
      </c>
      <c r="E215" s="194" t="s">
        <v>19</v>
      </c>
      <c r="F215" s="195" t="s">
        <v>339</v>
      </c>
      <c r="G215" s="193"/>
      <c r="H215" s="196">
        <v>194.4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131</v>
      </c>
      <c r="AU215" s="202" t="s">
        <v>82</v>
      </c>
      <c r="AV215" s="13" t="s">
        <v>82</v>
      </c>
      <c r="AW215" s="13" t="s">
        <v>33</v>
      </c>
      <c r="AX215" s="13" t="s">
        <v>71</v>
      </c>
      <c r="AY215" s="202" t="s">
        <v>118</v>
      </c>
    </row>
    <row r="216" spans="1:65" s="13" customFormat="1" ht="11.25">
      <c r="B216" s="192"/>
      <c r="C216" s="193"/>
      <c r="D216" s="185" t="s">
        <v>131</v>
      </c>
      <c r="E216" s="194" t="s">
        <v>19</v>
      </c>
      <c r="F216" s="195" t="s">
        <v>340</v>
      </c>
      <c r="G216" s="193"/>
      <c r="H216" s="196">
        <v>570.01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131</v>
      </c>
      <c r="AU216" s="202" t="s">
        <v>82</v>
      </c>
      <c r="AV216" s="13" t="s">
        <v>82</v>
      </c>
      <c r="AW216" s="13" t="s">
        <v>33</v>
      </c>
      <c r="AX216" s="13" t="s">
        <v>71</v>
      </c>
      <c r="AY216" s="202" t="s">
        <v>118</v>
      </c>
    </row>
    <row r="217" spans="1:65" s="2" customFormat="1" ht="16.5" customHeight="1">
      <c r="A217" s="33"/>
      <c r="B217" s="34"/>
      <c r="C217" s="172" t="s">
        <v>341</v>
      </c>
      <c r="D217" s="172" t="s">
        <v>120</v>
      </c>
      <c r="E217" s="173" t="s">
        <v>342</v>
      </c>
      <c r="F217" s="174" t="s">
        <v>343</v>
      </c>
      <c r="G217" s="175" t="s">
        <v>335</v>
      </c>
      <c r="H217" s="176">
        <v>2.1</v>
      </c>
      <c r="I217" s="177"/>
      <c r="J217" s="178">
        <f>ROUND(I217*H217,2)</f>
        <v>0</v>
      </c>
      <c r="K217" s="174" t="s">
        <v>19</v>
      </c>
      <c r="L217" s="38"/>
      <c r="M217" s="179" t="s">
        <v>19</v>
      </c>
      <c r="N217" s="180" t="s">
        <v>42</v>
      </c>
      <c r="O217" s="63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125</v>
      </c>
      <c r="AT217" s="183" t="s">
        <v>120</v>
      </c>
      <c r="AU217" s="183" t="s">
        <v>82</v>
      </c>
      <c r="AY217" s="16" t="s">
        <v>118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79</v>
      </c>
      <c r="BK217" s="184">
        <f>ROUND(I217*H217,2)</f>
        <v>0</v>
      </c>
      <c r="BL217" s="16" t="s">
        <v>125</v>
      </c>
      <c r="BM217" s="183" t="s">
        <v>344</v>
      </c>
    </row>
    <row r="218" spans="1:65" s="2" customFormat="1" ht="11.25">
      <c r="A218" s="33"/>
      <c r="B218" s="34"/>
      <c r="C218" s="35"/>
      <c r="D218" s="185" t="s">
        <v>127</v>
      </c>
      <c r="E218" s="35"/>
      <c r="F218" s="186" t="s">
        <v>343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127</v>
      </c>
      <c r="AU218" s="16" t="s">
        <v>82</v>
      </c>
    </row>
    <row r="219" spans="1:65" s="13" customFormat="1" ht="11.25">
      <c r="B219" s="192"/>
      <c r="C219" s="193"/>
      <c r="D219" s="185" t="s">
        <v>131</v>
      </c>
      <c r="E219" s="194" t="s">
        <v>19</v>
      </c>
      <c r="F219" s="195" t="s">
        <v>345</v>
      </c>
      <c r="G219" s="193"/>
      <c r="H219" s="196">
        <v>2.1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131</v>
      </c>
      <c r="AU219" s="202" t="s">
        <v>82</v>
      </c>
      <c r="AV219" s="13" t="s">
        <v>82</v>
      </c>
      <c r="AW219" s="13" t="s">
        <v>33</v>
      </c>
      <c r="AX219" s="13" t="s">
        <v>79</v>
      </c>
      <c r="AY219" s="202" t="s">
        <v>118</v>
      </c>
    </row>
    <row r="220" spans="1:65" s="2" customFormat="1" ht="16.5" customHeight="1">
      <c r="A220" s="33"/>
      <c r="B220" s="34"/>
      <c r="C220" s="172" t="s">
        <v>346</v>
      </c>
      <c r="D220" s="172" t="s">
        <v>120</v>
      </c>
      <c r="E220" s="173" t="s">
        <v>347</v>
      </c>
      <c r="F220" s="174" t="s">
        <v>348</v>
      </c>
      <c r="G220" s="175" t="s">
        <v>209</v>
      </c>
      <c r="H220" s="176">
        <v>443.3</v>
      </c>
      <c r="I220" s="177"/>
      <c r="J220" s="178">
        <f>ROUND(I220*H220,2)</f>
        <v>0</v>
      </c>
      <c r="K220" s="174" t="s">
        <v>124</v>
      </c>
      <c r="L220" s="38"/>
      <c r="M220" s="179" t="s">
        <v>19</v>
      </c>
      <c r="N220" s="180" t="s">
        <v>42</v>
      </c>
      <c r="O220" s="63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3" t="s">
        <v>125</v>
      </c>
      <c r="AT220" s="183" t="s">
        <v>120</v>
      </c>
      <c r="AU220" s="183" t="s">
        <v>82</v>
      </c>
      <c r="AY220" s="16" t="s">
        <v>118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6" t="s">
        <v>79</v>
      </c>
      <c r="BK220" s="184">
        <f>ROUND(I220*H220,2)</f>
        <v>0</v>
      </c>
      <c r="BL220" s="16" t="s">
        <v>125</v>
      </c>
      <c r="BM220" s="183" t="s">
        <v>349</v>
      </c>
    </row>
    <row r="221" spans="1:65" s="2" customFormat="1" ht="11.25">
      <c r="A221" s="33"/>
      <c r="B221" s="34"/>
      <c r="C221" s="35"/>
      <c r="D221" s="185" t="s">
        <v>127</v>
      </c>
      <c r="E221" s="35"/>
      <c r="F221" s="186" t="s">
        <v>350</v>
      </c>
      <c r="G221" s="35"/>
      <c r="H221" s="35"/>
      <c r="I221" s="187"/>
      <c r="J221" s="35"/>
      <c r="K221" s="35"/>
      <c r="L221" s="38"/>
      <c r="M221" s="188"/>
      <c r="N221" s="189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127</v>
      </c>
      <c r="AU221" s="16" t="s">
        <v>82</v>
      </c>
    </row>
    <row r="222" spans="1:65" s="2" customFormat="1" ht="11.25">
      <c r="A222" s="33"/>
      <c r="B222" s="34"/>
      <c r="C222" s="35"/>
      <c r="D222" s="190" t="s">
        <v>129</v>
      </c>
      <c r="E222" s="35"/>
      <c r="F222" s="191" t="s">
        <v>351</v>
      </c>
      <c r="G222" s="35"/>
      <c r="H222" s="35"/>
      <c r="I222" s="187"/>
      <c r="J222" s="35"/>
      <c r="K222" s="35"/>
      <c r="L222" s="38"/>
      <c r="M222" s="188"/>
      <c r="N222" s="189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129</v>
      </c>
      <c r="AU222" s="16" t="s">
        <v>82</v>
      </c>
    </row>
    <row r="223" spans="1:65" s="13" customFormat="1" ht="11.25">
      <c r="B223" s="192"/>
      <c r="C223" s="193"/>
      <c r="D223" s="185" t="s">
        <v>131</v>
      </c>
      <c r="E223" s="194" t="s">
        <v>19</v>
      </c>
      <c r="F223" s="195" t="s">
        <v>352</v>
      </c>
      <c r="G223" s="193"/>
      <c r="H223" s="196">
        <v>108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131</v>
      </c>
      <c r="AU223" s="202" t="s">
        <v>82</v>
      </c>
      <c r="AV223" s="13" t="s">
        <v>82</v>
      </c>
      <c r="AW223" s="13" t="s">
        <v>33</v>
      </c>
      <c r="AX223" s="13" t="s">
        <v>71</v>
      </c>
      <c r="AY223" s="202" t="s">
        <v>118</v>
      </c>
    </row>
    <row r="224" spans="1:65" s="13" customFormat="1" ht="11.25">
      <c r="B224" s="192"/>
      <c r="C224" s="193"/>
      <c r="D224" s="185" t="s">
        <v>131</v>
      </c>
      <c r="E224" s="194" t="s">
        <v>19</v>
      </c>
      <c r="F224" s="195" t="s">
        <v>353</v>
      </c>
      <c r="G224" s="193"/>
      <c r="H224" s="196">
        <v>335.3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131</v>
      </c>
      <c r="AU224" s="202" t="s">
        <v>82</v>
      </c>
      <c r="AV224" s="13" t="s">
        <v>82</v>
      </c>
      <c r="AW224" s="13" t="s">
        <v>33</v>
      </c>
      <c r="AX224" s="13" t="s">
        <v>71</v>
      </c>
      <c r="AY224" s="202" t="s">
        <v>118</v>
      </c>
    </row>
    <row r="225" spans="1:65" s="2" customFormat="1" ht="21.75" customHeight="1">
      <c r="A225" s="33"/>
      <c r="B225" s="34"/>
      <c r="C225" s="172" t="s">
        <v>354</v>
      </c>
      <c r="D225" s="172" t="s">
        <v>120</v>
      </c>
      <c r="E225" s="173" t="s">
        <v>355</v>
      </c>
      <c r="F225" s="174" t="s">
        <v>356</v>
      </c>
      <c r="G225" s="175" t="s">
        <v>123</v>
      </c>
      <c r="H225" s="176">
        <v>970</v>
      </c>
      <c r="I225" s="177"/>
      <c r="J225" s="178">
        <f>ROUND(I225*H225,2)</f>
        <v>0</v>
      </c>
      <c r="K225" s="174" t="s">
        <v>124</v>
      </c>
      <c r="L225" s="38"/>
      <c r="M225" s="179" t="s">
        <v>19</v>
      </c>
      <c r="N225" s="180" t="s">
        <v>42</v>
      </c>
      <c r="O225" s="63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3" t="s">
        <v>125</v>
      </c>
      <c r="AT225" s="183" t="s">
        <v>120</v>
      </c>
      <c r="AU225" s="183" t="s">
        <v>82</v>
      </c>
      <c r="AY225" s="16" t="s">
        <v>118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6" t="s">
        <v>79</v>
      </c>
      <c r="BK225" s="184">
        <f>ROUND(I225*H225,2)</f>
        <v>0</v>
      </c>
      <c r="BL225" s="16" t="s">
        <v>125</v>
      </c>
      <c r="BM225" s="183" t="s">
        <v>357</v>
      </c>
    </row>
    <row r="226" spans="1:65" s="2" customFormat="1" ht="19.5">
      <c r="A226" s="33"/>
      <c r="B226" s="34"/>
      <c r="C226" s="35"/>
      <c r="D226" s="185" t="s">
        <v>127</v>
      </c>
      <c r="E226" s="35"/>
      <c r="F226" s="186" t="s">
        <v>358</v>
      </c>
      <c r="G226" s="35"/>
      <c r="H226" s="35"/>
      <c r="I226" s="187"/>
      <c r="J226" s="35"/>
      <c r="K226" s="35"/>
      <c r="L226" s="38"/>
      <c r="M226" s="188"/>
      <c r="N226" s="189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127</v>
      </c>
      <c r="AU226" s="16" t="s">
        <v>82</v>
      </c>
    </row>
    <row r="227" spans="1:65" s="2" customFormat="1" ht="11.25">
      <c r="A227" s="33"/>
      <c r="B227" s="34"/>
      <c r="C227" s="35"/>
      <c r="D227" s="190" t="s">
        <v>129</v>
      </c>
      <c r="E227" s="35"/>
      <c r="F227" s="191" t="s">
        <v>359</v>
      </c>
      <c r="G227" s="35"/>
      <c r="H227" s="35"/>
      <c r="I227" s="187"/>
      <c r="J227" s="35"/>
      <c r="K227" s="35"/>
      <c r="L227" s="38"/>
      <c r="M227" s="188"/>
      <c r="N227" s="189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129</v>
      </c>
      <c r="AU227" s="16" t="s">
        <v>82</v>
      </c>
    </row>
    <row r="228" spans="1:65" s="13" customFormat="1" ht="11.25">
      <c r="B228" s="192"/>
      <c r="C228" s="193"/>
      <c r="D228" s="185" t="s">
        <v>131</v>
      </c>
      <c r="E228" s="194" t="s">
        <v>19</v>
      </c>
      <c r="F228" s="195" t="s">
        <v>360</v>
      </c>
      <c r="G228" s="193"/>
      <c r="H228" s="196">
        <v>970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131</v>
      </c>
      <c r="AU228" s="202" t="s">
        <v>82</v>
      </c>
      <c r="AV228" s="13" t="s">
        <v>82</v>
      </c>
      <c r="AW228" s="13" t="s">
        <v>33</v>
      </c>
      <c r="AX228" s="13" t="s">
        <v>79</v>
      </c>
      <c r="AY228" s="202" t="s">
        <v>118</v>
      </c>
    </row>
    <row r="229" spans="1:65" s="2" customFormat="1" ht="16.5" customHeight="1">
      <c r="A229" s="33"/>
      <c r="B229" s="34"/>
      <c r="C229" s="172" t="s">
        <v>361</v>
      </c>
      <c r="D229" s="172" t="s">
        <v>120</v>
      </c>
      <c r="E229" s="173" t="s">
        <v>362</v>
      </c>
      <c r="F229" s="174" t="s">
        <v>363</v>
      </c>
      <c r="G229" s="175" t="s">
        <v>123</v>
      </c>
      <c r="H229" s="176">
        <v>970</v>
      </c>
      <c r="I229" s="177"/>
      <c r="J229" s="178">
        <f>ROUND(I229*H229,2)</f>
        <v>0</v>
      </c>
      <c r="K229" s="174" t="s">
        <v>124</v>
      </c>
      <c r="L229" s="38"/>
      <c r="M229" s="179" t="s">
        <v>19</v>
      </c>
      <c r="N229" s="180" t="s">
        <v>42</v>
      </c>
      <c r="O229" s="63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3" t="s">
        <v>125</v>
      </c>
      <c r="AT229" s="183" t="s">
        <v>120</v>
      </c>
      <c r="AU229" s="183" t="s">
        <v>82</v>
      </c>
      <c r="AY229" s="16" t="s">
        <v>118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79</v>
      </c>
      <c r="BK229" s="184">
        <f>ROUND(I229*H229,2)</f>
        <v>0</v>
      </c>
      <c r="BL229" s="16" t="s">
        <v>125</v>
      </c>
      <c r="BM229" s="183" t="s">
        <v>364</v>
      </c>
    </row>
    <row r="230" spans="1:65" s="2" customFormat="1" ht="11.25">
      <c r="A230" s="33"/>
      <c r="B230" s="34"/>
      <c r="C230" s="35"/>
      <c r="D230" s="185" t="s">
        <v>127</v>
      </c>
      <c r="E230" s="35"/>
      <c r="F230" s="186" t="s">
        <v>365</v>
      </c>
      <c r="G230" s="35"/>
      <c r="H230" s="35"/>
      <c r="I230" s="187"/>
      <c r="J230" s="35"/>
      <c r="K230" s="35"/>
      <c r="L230" s="38"/>
      <c r="M230" s="188"/>
      <c r="N230" s="189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127</v>
      </c>
      <c r="AU230" s="16" t="s">
        <v>82</v>
      </c>
    </row>
    <row r="231" spans="1:65" s="2" customFormat="1" ht="11.25">
      <c r="A231" s="33"/>
      <c r="B231" s="34"/>
      <c r="C231" s="35"/>
      <c r="D231" s="190" t="s">
        <v>129</v>
      </c>
      <c r="E231" s="35"/>
      <c r="F231" s="191" t="s">
        <v>366</v>
      </c>
      <c r="G231" s="35"/>
      <c r="H231" s="35"/>
      <c r="I231" s="187"/>
      <c r="J231" s="35"/>
      <c r="K231" s="35"/>
      <c r="L231" s="38"/>
      <c r="M231" s="188"/>
      <c r="N231" s="189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129</v>
      </c>
      <c r="AU231" s="16" t="s">
        <v>82</v>
      </c>
    </row>
    <row r="232" spans="1:65" s="2" customFormat="1" ht="16.5" customHeight="1">
      <c r="A232" s="33"/>
      <c r="B232" s="34"/>
      <c r="C232" s="172" t="s">
        <v>367</v>
      </c>
      <c r="D232" s="172" t="s">
        <v>120</v>
      </c>
      <c r="E232" s="173" t="s">
        <v>368</v>
      </c>
      <c r="F232" s="174" t="s">
        <v>369</v>
      </c>
      <c r="G232" s="175" t="s">
        <v>123</v>
      </c>
      <c r="H232" s="176">
        <v>165.4</v>
      </c>
      <c r="I232" s="177"/>
      <c r="J232" s="178">
        <f>ROUND(I232*H232,2)</f>
        <v>0</v>
      </c>
      <c r="K232" s="174" t="s">
        <v>124</v>
      </c>
      <c r="L232" s="38"/>
      <c r="M232" s="179" t="s">
        <v>19</v>
      </c>
      <c r="N232" s="180" t="s">
        <v>42</v>
      </c>
      <c r="O232" s="63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125</v>
      </c>
      <c r="AT232" s="183" t="s">
        <v>120</v>
      </c>
      <c r="AU232" s="183" t="s">
        <v>82</v>
      </c>
      <c r="AY232" s="16" t="s">
        <v>118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79</v>
      </c>
      <c r="BK232" s="184">
        <f>ROUND(I232*H232,2)</f>
        <v>0</v>
      </c>
      <c r="BL232" s="16" t="s">
        <v>125</v>
      </c>
      <c r="BM232" s="183" t="s">
        <v>370</v>
      </c>
    </row>
    <row r="233" spans="1:65" s="2" customFormat="1" ht="11.25">
      <c r="A233" s="33"/>
      <c r="B233" s="34"/>
      <c r="C233" s="35"/>
      <c r="D233" s="185" t="s">
        <v>127</v>
      </c>
      <c r="E233" s="35"/>
      <c r="F233" s="186" t="s">
        <v>371</v>
      </c>
      <c r="G233" s="35"/>
      <c r="H233" s="35"/>
      <c r="I233" s="187"/>
      <c r="J233" s="35"/>
      <c r="K233" s="35"/>
      <c r="L233" s="38"/>
      <c r="M233" s="188"/>
      <c r="N233" s="189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127</v>
      </c>
      <c r="AU233" s="16" t="s">
        <v>82</v>
      </c>
    </row>
    <row r="234" spans="1:65" s="2" customFormat="1" ht="11.25">
      <c r="A234" s="33"/>
      <c r="B234" s="34"/>
      <c r="C234" s="35"/>
      <c r="D234" s="190" t="s">
        <v>129</v>
      </c>
      <c r="E234" s="35"/>
      <c r="F234" s="191" t="s">
        <v>372</v>
      </c>
      <c r="G234" s="35"/>
      <c r="H234" s="35"/>
      <c r="I234" s="187"/>
      <c r="J234" s="35"/>
      <c r="K234" s="35"/>
      <c r="L234" s="38"/>
      <c r="M234" s="188"/>
      <c r="N234" s="189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129</v>
      </c>
      <c r="AU234" s="16" t="s">
        <v>82</v>
      </c>
    </row>
    <row r="235" spans="1:65" s="13" customFormat="1" ht="11.25">
      <c r="B235" s="192"/>
      <c r="C235" s="193"/>
      <c r="D235" s="185" t="s">
        <v>131</v>
      </c>
      <c r="E235" s="194" t="s">
        <v>19</v>
      </c>
      <c r="F235" s="195" t="s">
        <v>373</v>
      </c>
      <c r="G235" s="193"/>
      <c r="H235" s="196">
        <v>165.4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131</v>
      </c>
      <c r="AU235" s="202" t="s">
        <v>82</v>
      </c>
      <c r="AV235" s="13" t="s">
        <v>82</v>
      </c>
      <c r="AW235" s="13" t="s">
        <v>33</v>
      </c>
      <c r="AX235" s="13" t="s">
        <v>79</v>
      </c>
      <c r="AY235" s="202" t="s">
        <v>118</v>
      </c>
    </row>
    <row r="236" spans="1:65" s="2" customFormat="1" ht="16.5" customHeight="1">
      <c r="A236" s="33"/>
      <c r="B236" s="34"/>
      <c r="C236" s="204" t="s">
        <v>374</v>
      </c>
      <c r="D236" s="204" t="s">
        <v>375</v>
      </c>
      <c r="E236" s="205" t="s">
        <v>376</v>
      </c>
      <c r="F236" s="206" t="s">
        <v>377</v>
      </c>
      <c r="G236" s="207" t="s">
        <v>378</v>
      </c>
      <c r="H236" s="208">
        <v>23.388999999999999</v>
      </c>
      <c r="I236" s="209"/>
      <c r="J236" s="210">
        <f>ROUND(I236*H236,2)</f>
        <v>0</v>
      </c>
      <c r="K236" s="206" t="s">
        <v>124</v>
      </c>
      <c r="L236" s="211"/>
      <c r="M236" s="212" t="s">
        <v>19</v>
      </c>
      <c r="N236" s="213" t="s">
        <v>42</v>
      </c>
      <c r="O236" s="63"/>
      <c r="P236" s="181">
        <f>O236*H236</f>
        <v>0</v>
      </c>
      <c r="Q236" s="181">
        <v>1E-3</v>
      </c>
      <c r="R236" s="181">
        <f>Q236*H236</f>
        <v>2.3389E-2</v>
      </c>
      <c r="S236" s="181">
        <v>0</v>
      </c>
      <c r="T236" s="18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3" t="s">
        <v>172</v>
      </c>
      <c r="AT236" s="183" t="s">
        <v>375</v>
      </c>
      <c r="AU236" s="183" t="s">
        <v>82</v>
      </c>
      <c r="AY236" s="16" t="s">
        <v>118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79</v>
      </c>
      <c r="BK236" s="184">
        <f>ROUND(I236*H236,2)</f>
        <v>0</v>
      </c>
      <c r="BL236" s="16" t="s">
        <v>125</v>
      </c>
      <c r="BM236" s="183" t="s">
        <v>379</v>
      </c>
    </row>
    <row r="237" spans="1:65" s="2" customFormat="1" ht="11.25">
      <c r="A237" s="33"/>
      <c r="B237" s="34"/>
      <c r="C237" s="35"/>
      <c r="D237" s="185" t="s">
        <v>127</v>
      </c>
      <c r="E237" s="35"/>
      <c r="F237" s="186" t="s">
        <v>377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127</v>
      </c>
      <c r="AU237" s="16" t="s">
        <v>82</v>
      </c>
    </row>
    <row r="238" spans="1:65" s="2" customFormat="1" ht="19.5">
      <c r="A238" s="33"/>
      <c r="B238" s="34"/>
      <c r="C238" s="35"/>
      <c r="D238" s="185" t="s">
        <v>158</v>
      </c>
      <c r="E238" s="35"/>
      <c r="F238" s="203" t="s">
        <v>380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158</v>
      </c>
      <c r="AU238" s="16" t="s">
        <v>82</v>
      </c>
    </row>
    <row r="239" spans="1:65" s="13" customFormat="1" ht="11.25">
      <c r="B239" s="192"/>
      <c r="C239" s="193"/>
      <c r="D239" s="185" t="s">
        <v>131</v>
      </c>
      <c r="E239" s="194" t="s">
        <v>19</v>
      </c>
      <c r="F239" s="195" t="s">
        <v>381</v>
      </c>
      <c r="G239" s="193"/>
      <c r="H239" s="196">
        <v>23.388999999999999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131</v>
      </c>
      <c r="AU239" s="202" t="s">
        <v>82</v>
      </c>
      <c r="AV239" s="13" t="s">
        <v>82</v>
      </c>
      <c r="AW239" s="13" t="s">
        <v>33</v>
      </c>
      <c r="AX239" s="13" t="s">
        <v>79</v>
      </c>
      <c r="AY239" s="202" t="s">
        <v>118</v>
      </c>
    </row>
    <row r="240" spans="1:65" s="2" customFormat="1" ht="16.5" customHeight="1">
      <c r="A240" s="33"/>
      <c r="B240" s="34"/>
      <c r="C240" s="172" t="s">
        <v>382</v>
      </c>
      <c r="D240" s="172" t="s">
        <v>120</v>
      </c>
      <c r="E240" s="173" t="s">
        <v>383</v>
      </c>
      <c r="F240" s="174" t="s">
        <v>384</v>
      </c>
      <c r="G240" s="175" t="s">
        <v>123</v>
      </c>
      <c r="H240" s="176">
        <v>1918.7</v>
      </c>
      <c r="I240" s="177"/>
      <c r="J240" s="178">
        <f>ROUND(I240*H240,2)</f>
        <v>0</v>
      </c>
      <c r="K240" s="174" t="s">
        <v>124</v>
      </c>
      <c r="L240" s="38"/>
      <c r="M240" s="179" t="s">
        <v>19</v>
      </c>
      <c r="N240" s="180" t="s">
        <v>42</v>
      </c>
      <c r="O240" s="63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3" t="s">
        <v>125</v>
      </c>
      <c r="AT240" s="183" t="s">
        <v>120</v>
      </c>
      <c r="AU240" s="183" t="s">
        <v>82</v>
      </c>
      <c r="AY240" s="16" t="s">
        <v>118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6" t="s">
        <v>79</v>
      </c>
      <c r="BK240" s="184">
        <f>ROUND(I240*H240,2)</f>
        <v>0</v>
      </c>
      <c r="BL240" s="16" t="s">
        <v>125</v>
      </c>
      <c r="BM240" s="183" t="s">
        <v>385</v>
      </c>
    </row>
    <row r="241" spans="1:65" s="2" customFormat="1" ht="11.25">
      <c r="A241" s="33"/>
      <c r="B241" s="34"/>
      <c r="C241" s="35"/>
      <c r="D241" s="185" t="s">
        <v>127</v>
      </c>
      <c r="E241" s="35"/>
      <c r="F241" s="186" t="s">
        <v>386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127</v>
      </c>
      <c r="AU241" s="16" t="s">
        <v>82</v>
      </c>
    </row>
    <row r="242" spans="1:65" s="2" customFormat="1" ht="11.25">
      <c r="A242" s="33"/>
      <c r="B242" s="34"/>
      <c r="C242" s="35"/>
      <c r="D242" s="190" t="s">
        <v>129</v>
      </c>
      <c r="E242" s="35"/>
      <c r="F242" s="191" t="s">
        <v>387</v>
      </c>
      <c r="G242" s="35"/>
      <c r="H242" s="35"/>
      <c r="I242" s="187"/>
      <c r="J242" s="35"/>
      <c r="K242" s="35"/>
      <c r="L242" s="38"/>
      <c r="M242" s="188"/>
      <c r="N242" s="189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129</v>
      </c>
      <c r="AU242" s="16" t="s">
        <v>82</v>
      </c>
    </row>
    <row r="243" spans="1:65" s="13" customFormat="1" ht="11.25">
      <c r="B243" s="192"/>
      <c r="C243" s="193"/>
      <c r="D243" s="185" t="s">
        <v>131</v>
      </c>
      <c r="E243" s="194" t="s">
        <v>19</v>
      </c>
      <c r="F243" s="195" t="s">
        <v>388</v>
      </c>
      <c r="G243" s="193"/>
      <c r="H243" s="196">
        <v>1790.8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131</v>
      </c>
      <c r="AU243" s="202" t="s">
        <v>82</v>
      </c>
      <c r="AV243" s="13" t="s">
        <v>82</v>
      </c>
      <c r="AW243" s="13" t="s">
        <v>33</v>
      </c>
      <c r="AX243" s="13" t="s">
        <v>71</v>
      </c>
      <c r="AY243" s="202" t="s">
        <v>118</v>
      </c>
    </row>
    <row r="244" spans="1:65" s="13" customFormat="1" ht="11.25">
      <c r="B244" s="192"/>
      <c r="C244" s="193"/>
      <c r="D244" s="185" t="s">
        <v>131</v>
      </c>
      <c r="E244" s="194" t="s">
        <v>19</v>
      </c>
      <c r="F244" s="195" t="s">
        <v>389</v>
      </c>
      <c r="G244" s="193"/>
      <c r="H244" s="196">
        <v>127.9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131</v>
      </c>
      <c r="AU244" s="202" t="s">
        <v>82</v>
      </c>
      <c r="AV244" s="13" t="s">
        <v>82</v>
      </c>
      <c r="AW244" s="13" t="s">
        <v>33</v>
      </c>
      <c r="AX244" s="13" t="s">
        <v>71</v>
      </c>
      <c r="AY244" s="202" t="s">
        <v>118</v>
      </c>
    </row>
    <row r="245" spans="1:65" s="2" customFormat="1" ht="16.5" customHeight="1">
      <c r="A245" s="33"/>
      <c r="B245" s="34"/>
      <c r="C245" s="172" t="s">
        <v>390</v>
      </c>
      <c r="D245" s="172" t="s">
        <v>120</v>
      </c>
      <c r="E245" s="173" t="s">
        <v>391</v>
      </c>
      <c r="F245" s="174" t="s">
        <v>392</v>
      </c>
      <c r="G245" s="175" t="s">
        <v>123</v>
      </c>
      <c r="H245" s="176">
        <v>27</v>
      </c>
      <c r="I245" s="177"/>
      <c r="J245" s="178">
        <f>ROUND(I245*H245,2)</f>
        <v>0</v>
      </c>
      <c r="K245" s="174" t="s">
        <v>124</v>
      </c>
      <c r="L245" s="38"/>
      <c r="M245" s="179" t="s">
        <v>19</v>
      </c>
      <c r="N245" s="180" t="s">
        <v>42</v>
      </c>
      <c r="O245" s="63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3" t="s">
        <v>125</v>
      </c>
      <c r="AT245" s="183" t="s">
        <v>120</v>
      </c>
      <c r="AU245" s="183" t="s">
        <v>82</v>
      </c>
      <c r="AY245" s="16" t="s">
        <v>118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6" t="s">
        <v>79</v>
      </c>
      <c r="BK245" s="184">
        <f>ROUND(I245*H245,2)</f>
        <v>0</v>
      </c>
      <c r="BL245" s="16" t="s">
        <v>125</v>
      </c>
      <c r="BM245" s="183" t="s">
        <v>393</v>
      </c>
    </row>
    <row r="246" spans="1:65" s="2" customFormat="1" ht="19.5">
      <c r="A246" s="33"/>
      <c r="B246" s="34"/>
      <c r="C246" s="35"/>
      <c r="D246" s="185" t="s">
        <v>127</v>
      </c>
      <c r="E246" s="35"/>
      <c r="F246" s="186" t="s">
        <v>394</v>
      </c>
      <c r="G246" s="35"/>
      <c r="H246" s="35"/>
      <c r="I246" s="187"/>
      <c r="J246" s="35"/>
      <c r="K246" s="35"/>
      <c r="L246" s="38"/>
      <c r="M246" s="188"/>
      <c r="N246" s="189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127</v>
      </c>
      <c r="AU246" s="16" t="s">
        <v>82</v>
      </c>
    </row>
    <row r="247" spans="1:65" s="2" customFormat="1" ht="11.25">
      <c r="A247" s="33"/>
      <c r="B247" s="34"/>
      <c r="C247" s="35"/>
      <c r="D247" s="190" t="s">
        <v>129</v>
      </c>
      <c r="E247" s="35"/>
      <c r="F247" s="191" t="s">
        <v>395</v>
      </c>
      <c r="G247" s="35"/>
      <c r="H247" s="35"/>
      <c r="I247" s="187"/>
      <c r="J247" s="35"/>
      <c r="K247" s="35"/>
      <c r="L247" s="38"/>
      <c r="M247" s="188"/>
      <c r="N247" s="189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129</v>
      </c>
      <c r="AU247" s="16" t="s">
        <v>82</v>
      </c>
    </row>
    <row r="248" spans="1:65" s="13" customFormat="1" ht="11.25">
      <c r="B248" s="192"/>
      <c r="C248" s="193"/>
      <c r="D248" s="185" t="s">
        <v>131</v>
      </c>
      <c r="E248" s="194" t="s">
        <v>19</v>
      </c>
      <c r="F248" s="195" t="s">
        <v>396</v>
      </c>
      <c r="G248" s="193"/>
      <c r="H248" s="196">
        <v>27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131</v>
      </c>
      <c r="AU248" s="202" t="s">
        <v>82</v>
      </c>
      <c r="AV248" s="13" t="s">
        <v>82</v>
      </c>
      <c r="AW248" s="13" t="s">
        <v>33</v>
      </c>
      <c r="AX248" s="13" t="s">
        <v>79</v>
      </c>
      <c r="AY248" s="202" t="s">
        <v>118</v>
      </c>
    </row>
    <row r="249" spans="1:65" s="2" customFormat="1" ht="16.5" customHeight="1">
      <c r="A249" s="33"/>
      <c r="B249" s="34"/>
      <c r="C249" s="172" t="s">
        <v>397</v>
      </c>
      <c r="D249" s="172" t="s">
        <v>120</v>
      </c>
      <c r="E249" s="173" t="s">
        <v>398</v>
      </c>
      <c r="F249" s="174" t="s">
        <v>399</v>
      </c>
      <c r="G249" s="175" t="s">
        <v>123</v>
      </c>
      <c r="H249" s="176">
        <v>138.4</v>
      </c>
      <c r="I249" s="177"/>
      <c r="J249" s="178">
        <f>ROUND(I249*H249,2)</f>
        <v>0</v>
      </c>
      <c r="K249" s="174" t="s">
        <v>124</v>
      </c>
      <c r="L249" s="38"/>
      <c r="M249" s="179" t="s">
        <v>19</v>
      </c>
      <c r="N249" s="180" t="s">
        <v>42</v>
      </c>
      <c r="O249" s="63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3" t="s">
        <v>125</v>
      </c>
      <c r="AT249" s="183" t="s">
        <v>120</v>
      </c>
      <c r="AU249" s="183" t="s">
        <v>82</v>
      </c>
      <c r="AY249" s="16" t="s">
        <v>118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6" t="s">
        <v>79</v>
      </c>
      <c r="BK249" s="184">
        <f>ROUND(I249*H249,2)</f>
        <v>0</v>
      </c>
      <c r="BL249" s="16" t="s">
        <v>125</v>
      </c>
      <c r="BM249" s="183" t="s">
        <v>400</v>
      </c>
    </row>
    <row r="250" spans="1:65" s="2" customFormat="1" ht="19.5">
      <c r="A250" s="33"/>
      <c r="B250" s="34"/>
      <c r="C250" s="35"/>
      <c r="D250" s="185" t="s">
        <v>127</v>
      </c>
      <c r="E250" s="35"/>
      <c r="F250" s="186" t="s">
        <v>401</v>
      </c>
      <c r="G250" s="35"/>
      <c r="H250" s="35"/>
      <c r="I250" s="187"/>
      <c r="J250" s="35"/>
      <c r="K250" s="35"/>
      <c r="L250" s="38"/>
      <c r="M250" s="188"/>
      <c r="N250" s="189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127</v>
      </c>
      <c r="AU250" s="16" t="s">
        <v>82</v>
      </c>
    </row>
    <row r="251" spans="1:65" s="2" customFormat="1" ht="11.25">
      <c r="A251" s="33"/>
      <c r="B251" s="34"/>
      <c r="C251" s="35"/>
      <c r="D251" s="190" t="s">
        <v>129</v>
      </c>
      <c r="E251" s="35"/>
      <c r="F251" s="191" t="s">
        <v>402</v>
      </c>
      <c r="G251" s="35"/>
      <c r="H251" s="35"/>
      <c r="I251" s="187"/>
      <c r="J251" s="35"/>
      <c r="K251" s="35"/>
      <c r="L251" s="38"/>
      <c r="M251" s="188"/>
      <c r="N251" s="189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129</v>
      </c>
      <c r="AU251" s="16" t="s">
        <v>82</v>
      </c>
    </row>
    <row r="252" spans="1:65" s="13" customFormat="1" ht="11.25">
      <c r="B252" s="192"/>
      <c r="C252" s="193"/>
      <c r="D252" s="185" t="s">
        <v>131</v>
      </c>
      <c r="E252" s="194" t="s">
        <v>19</v>
      </c>
      <c r="F252" s="195" t="s">
        <v>403</v>
      </c>
      <c r="G252" s="193"/>
      <c r="H252" s="196">
        <v>138.4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131</v>
      </c>
      <c r="AU252" s="202" t="s">
        <v>82</v>
      </c>
      <c r="AV252" s="13" t="s">
        <v>82</v>
      </c>
      <c r="AW252" s="13" t="s">
        <v>33</v>
      </c>
      <c r="AX252" s="13" t="s">
        <v>79</v>
      </c>
      <c r="AY252" s="202" t="s">
        <v>118</v>
      </c>
    </row>
    <row r="253" spans="1:65" s="2" customFormat="1" ht="16.5" customHeight="1">
      <c r="A253" s="33"/>
      <c r="B253" s="34"/>
      <c r="C253" s="172" t="s">
        <v>404</v>
      </c>
      <c r="D253" s="172" t="s">
        <v>120</v>
      </c>
      <c r="E253" s="173" t="s">
        <v>405</v>
      </c>
      <c r="F253" s="174" t="s">
        <v>406</v>
      </c>
      <c r="G253" s="175" t="s">
        <v>123</v>
      </c>
      <c r="H253" s="176">
        <v>165.4</v>
      </c>
      <c r="I253" s="177"/>
      <c r="J253" s="178">
        <f>ROUND(I253*H253,2)</f>
        <v>0</v>
      </c>
      <c r="K253" s="174" t="s">
        <v>124</v>
      </c>
      <c r="L253" s="38"/>
      <c r="M253" s="179" t="s">
        <v>19</v>
      </c>
      <c r="N253" s="180" t="s">
        <v>42</v>
      </c>
      <c r="O253" s="63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3" t="s">
        <v>125</v>
      </c>
      <c r="AT253" s="183" t="s">
        <v>120</v>
      </c>
      <c r="AU253" s="183" t="s">
        <v>82</v>
      </c>
      <c r="AY253" s="16" t="s">
        <v>118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6" t="s">
        <v>79</v>
      </c>
      <c r="BK253" s="184">
        <f>ROUND(I253*H253,2)</f>
        <v>0</v>
      </c>
      <c r="BL253" s="16" t="s">
        <v>125</v>
      </c>
      <c r="BM253" s="183" t="s">
        <v>407</v>
      </c>
    </row>
    <row r="254" spans="1:65" s="2" customFormat="1" ht="11.25">
      <c r="A254" s="33"/>
      <c r="B254" s="34"/>
      <c r="C254" s="35"/>
      <c r="D254" s="185" t="s">
        <v>127</v>
      </c>
      <c r="E254" s="35"/>
      <c r="F254" s="186" t="s">
        <v>408</v>
      </c>
      <c r="G254" s="35"/>
      <c r="H254" s="35"/>
      <c r="I254" s="187"/>
      <c r="J254" s="35"/>
      <c r="K254" s="35"/>
      <c r="L254" s="38"/>
      <c r="M254" s="188"/>
      <c r="N254" s="189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127</v>
      </c>
      <c r="AU254" s="16" t="s">
        <v>82</v>
      </c>
    </row>
    <row r="255" spans="1:65" s="2" customFormat="1" ht="11.25">
      <c r="A255" s="33"/>
      <c r="B255" s="34"/>
      <c r="C255" s="35"/>
      <c r="D255" s="190" t="s">
        <v>129</v>
      </c>
      <c r="E255" s="35"/>
      <c r="F255" s="191" t="s">
        <v>409</v>
      </c>
      <c r="G255" s="35"/>
      <c r="H255" s="35"/>
      <c r="I255" s="187"/>
      <c r="J255" s="35"/>
      <c r="K255" s="35"/>
      <c r="L255" s="38"/>
      <c r="M255" s="188"/>
      <c r="N255" s="189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129</v>
      </c>
      <c r="AU255" s="16" t="s">
        <v>82</v>
      </c>
    </row>
    <row r="256" spans="1:65" s="2" customFormat="1" ht="19.5">
      <c r="A256" s="33"/>
      <c r="B256" s="34"/>
      <c r="C256" s="35"/>
      <c r="D256" s="185" t="s">
        <v>158</v>
      </c>
      <c r="E256" s="35"/>
      <c r="F256" s="203" t="s">
        <v>410</v>
      </c>
      <c r="G256" s="35"/>
      <c r="H256" s="35"/>
      <c r="I256" s="187"/>
      <c r="J256" s="35"/>
      <c r="K256" s="35"/>
      <c r="L256" s="38"/>
      <c r="M256" s="188"/>
      <c r="N256" s="189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158</v>
      </c>
      <c r="AU256" s="16" t="s">
        <v>82</v>
      </c>
    </row>
    <row r="257" spans="1:65" s="13" customFormat="1" ht="11.25">
      <c r="B257" s="192"/>
      <c r="C257" s="193"/>
      <c r="D257" s="185" t="s">
        <v>131</v>
      </c>
      <c r="E257" s="194" t="s">
        <v>19</v>
      </c>
      <c r="F257" s="195" t="s">
        <v>373</v>
      </c>
      <c r="G257" s="193"/>
      <c r="H257" s="196">
        <v>165.4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131</v>
      </c>
      <c r="AU257" s="202" t="s">
        <v>82</v>
      </c>
      <c r="AV257" s="13" t="s">
        <v>82</v>
      </c>
      <c r="AW257" s="13" t="s">
        <v>33</v>
      </c>
      <c r="AX257" s="13" t="s">
        <v>79</v>
      </c>
      <c r="AY257" s="202" t="s">
        <v>118</v>
      </c>
    </row>
    <row r="258" spans="1:65" s="12" customFormat="1" ht="22.9" customHeight="1">
      <c r="B258" s="156"/>
      <c r="C258" s="157"/>
      <c r="D258" s="158" t="s">
        <v>70</v>
      </c>
      <c r="E258" s="170" t="s">
        <v>82</v>
      </c>
      <c r="F258" s="170" t="s">
        <v>411</v>
      </c>
      <c r="G258" s="157"/>
      <c r="H258" s="157"/>
      <c r="I258" s="160"/>
      <c r="J258" s="171">
        <f>BK258</f>
        <v>0</v>
      </c>
      <c r="K258" s="157"/>
      <c r="L258" s="162"/>
      <c r="M258" s="163"/>
      <c r="N258" s="164"/>
      <c r="O258" s="164"/>
      <c r="P258" s="165">
        <f>SUM(P259:P271)</f>
        <v>0</v>
      </c>
      <c r="Q258" s="164"/>
      <c r="R258" s="165">
        <f>SUM(R259:R271)</f>
        <v>172.865566</v>
      </c>
      <c r="S258" s="164"/>
      <c r="T258" s="166">
        <f>SUM(T259:T271)</f>
        <v>0</v>
      </c>
      <c r="AR258" s="167" t="s">
        <v>79</v>
      </c>
      <c r="AT258" s="168" t="s">
        <v>70</v>
      </c>
      <c r="AU258" s="168" t="s">
        <v>79</v>
      </c>
      <c r="AY258" s="167" t="s">
        <v>118</v>
      </c>
      <c r="BK258" s="169">
        <f>SUM(BK259:BK271)</f>
        <v>0</v>
      </c>
    </row>
    <row r="259" spans="1:65" s="2" customFormat="1" ht="16.5" customHeight="1">
      <c r="A259" s="33"/>
      <c r="B259" s="34"/>
      <c r="C259" s="172" t="s">
        <v>412</v>
      </c>
      <c r="D259" s="172" t="s">
        <v>120</v>
      </c>
      <c r="E259" s="173" t="s">
        <v>413</v>
      </c>
      <c r="F259" s="174" t="s">
        <v>414</v>
      </c>
      <c r="G259" s="175" t="s">
        <v>209</v>
      </c>
      <c r="H259" s="176">
        <v>21.6</v>
      </c>
      <c r="I259" s="177"/>
      <c r="J259" s="178">
        <f>ROUND(I259*H259,2)</f>
        <v>0</v>
      </c>
      <c r="K259" s="174" t="s">
        <v>124</v>
      </c>
      <c r="L259" s="38"/>
      <c r="M259" s="179" t="s">
        <v>19</v>
      </c>
      <c r="N259" s="180" t="s">
        <v>42</v>
      </c>
      <c r="O259" s="63"/>
      <c r="P259" s="181">
        <f>O259*H259</f>
        <v>0</v>
      </c>
      <c r="Q259" s="181">
        <v>1.63</v>
      </c>
      <c r="R259" s="181">
        <f>Q259*H259</f>
        <v>35.207999999999998</v>
      </c>
      <c r="S259" s="181">
        <v>0</v>
      </c>
      <c r="T259" s="18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3" t="s">
        <v>125</v>
      </c>
      <c r="AT259" s="183" t="s">
        <v>120</v>
      </c>
      <c r="AU259" s="183" t="s">
        <v>82</v>
      </c>
      <c r="AY259" s="16" t="s">
        <v>118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6" t="s">
        <v>79</v>
      </c>
      <c r="BK259" s="184">
        <f>ROUND(I259*H259,2)</f>
        <v>0</v>
      </c>
      <c r="BL259" s="16" t="s">
        <v>125</v>
      </c>
      <c r="BM259" s="183" t="s">
        <v>415</v>
      </c>
    </row>
    <row r="260" spans="1:65" s="2" customFormat="1" ht="19.5">
      <c r="A260" s="33"/>
      <c r="B260" s="34"/>
      <c r="C260" s="35"/>
      <c r="D260" s="185" t="s">
        <v>127</v>
      </c>
      <c r="E260" s="35"/>
      <c r="F260" s="186" t="s">
        <v>416</v>
      </c>
      <c r="G260" s="35"/>
      <c r="H260" s="35"/>
      <c r="I260" s="187"/>
      <c r="J260" s="35"/>
      <c r="K260" s="35"/>
      <c r="L260" s="38"/>
      <c r="M260" s="188"/>
      <c r="N260" s="189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127</v>
      </c>
      <c r="AU260" s="16" t="s">
        <v>82</v>
      </c>
    </row>
    <row r="261" spans="1:65" s="2" customFormat="1" ht="11.25">
      <c r="A261" s="33"/>
      <c r="B261" s="34"/>
      <c r="C261" s="35"/>
      <c r="D261" s="190" t="s">
        <v>129</v>
      </c>
      <c r="E261" s="35"/>
      <c r="F261" s="191" t="s">
        <v>417</v>
      </c>
      <c r="G261" s="35"/>
      <c r="H261" s="35"/>
      <c r="I261" s="187"/>
      <c r="J261" s="35"/>
      <c r="K261" s="35"/>
      <c r="L261" s="38"/>
      <c r="M261" s="188"/>
      <c r="N261" s="189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129</v>
      </c>
      <c r="AU261" s="16" t="s">
        <v>82</v>
      </c>
    </row>
    <row r="262" spans="1:65" s="13" customFormat="1" ht="11.25">
      <c r="B262" s="192"/>
      <c r="C262" s="193"/>
      <c r="D262" s="185" t="s">
        <v>131</v>
      </c>
      <c r="E262" s="194" t="s">
        <v>19</v>
      </c>
      <c r="F262" s="195" t="s">
        <v>418</v>
      </c>
      <c r="G262" s="193"/>
      <c r="H262" s="196">
        <v>21.6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131</v>
      </c>
      <c r="AU262" s="202" t="s">
        <v>82</v>
      </c>
      <c r="AV262" s="13" t="s">
        <v>82</v>
      </c>
      <c r="AW262" s="13" t="s">
        <v>33</v>
      </c>
      <c r="AX262" s="13" t="s">
        <v>79</v>
      </c>
      <c r="AY262" s="202" t="s">
        <v>118</v>
      </c>
    </row>
    <row r="263" spans="1:65" s="2" customFormat="1" ht="16.5" customHeight="1">
      <c r="A263" s="33"/>
      <c r="B263" s="34"/>
      <c r="C263" s="172" t="s">
        <v>419</v>
      </c>
      <c r="D263" s="172" t="s">
        <v>120</v>
      </c>
      <c r="E263" s="173" t="s">
        <v>420</v>
      </c>
      <c r="F263" s="174" t="s">
        <v>421</v>
      </c>
      <c r="G263" s="175" t="s">
        <v>209</v>
      </c>
      <c r="H263" s="176">
        <v>82.5</v>
      </c>
      <c r="I263" s="177"/>
      <c r="J263" s="178">
        <f>ROUND(I263*H263,2)</f>
        <v>0</v>
      </c>
      <c r="K263" s="174" t="s">
        <v>124</v>
      </c>
      <c r="L263" s="38"/>
      <c r="M263" s="179" t="s">
        <v>19</v>
      </c>
      <c r="N263" s="180" t="s">
        <v>42</v>
      </c>
      <c r="O263" s="63"/>
      <c r="P263" s="181">
        <f>O263*H263</f>
        <v>0</v>
      </c>
      <c r="Q263" s="181">
        <v>1.665</v>
      </c>
      <c r="R263" s="181">
        <f>Q263*H263</f>
        <v>137.36250000000001</v>
      </c>
      <c r="S263" s="181">
        <v>0</v>
      </c>
      <c r="T263" s="18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3" t="s">
        <v>125</v>
      </c>
      <c r="AT263" s="183" t="s">
        <v>120</v>
      </c>
      <c r="AU263" s="183" t="s">
        <v>82</v>
      </c>
      <c r="AY263" s="16" t="s">
        <v>118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6" t="s">
        <v>79</v>
      </c>
      <c r="BK263" s="184">
        <f>ROUND(I263*H263,2)</f>
        <v>0</v>
      </c>
      <c r="BL263" s="16" t="s">
        <v>125</v>
      </c>
      <c r="BM263" s="183" t="s">
        <v>422</v>
      </c>
    </row>
    <row r="264" spans="1:65" s="2" customFormat="1" ht="19.5">
      <c r="A264" s="33"/>
      <c r="B264" s="34"/>
      <c r="C264" s="35"/>
      <c r="D264" s="185" t="s">
        <v>127</v>
      </c>
      <c r="E264" s="35"/>
      <c r="F264" s="186" t="s">
        <v>423</v>
      </c>
      <c r="G264" s="35"/>
      <c r="H264" s="35"/>
      <c r="I264" s="187"/>
      <c r="J264" s="35"/>
      <c r="K264" s="35"/>
      <c r="L264" s="38"/>
      <c r="M264" s="188"/>
      <c r="N264" s="189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127</v>
      </c>
      <c r="AU264" s="16" t="s">
        <v>82</v>
      </c>
    </row>
    <row r="265" spans="1:65" s="2" customFormat="1" ht="11.25">
      <c r="A265" s="33"/>
      <c r="B265" s="34"/>
      <c r="C265" s="35"/>
      <c r="D265" s="190" t="s">
        <v>129</v>
      </c>
      <c r="E265" s="35"/>
      <c r="F265" s="191" t="s">
        <v>424</v>
      </c>
      <c r="G265" s="35"/>
      <c r="H265" s="35"/>
      <c r="I265" s="187"/>
      <c r="J265" s="35"/>
      <c r="K265" s="35"/>
      <c r="L265" s="38"/>
      <c r="M265" s="188"/>
      <c r="N265" s="189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129</v>
      </c>
      <c r="AU265" s="16" t="s">
        <v>82</v>
      </c>
    </row>
    <row r="266" spans="1:65" s="2" customFormat="1" ht="19.5">
      <c r="A266" s="33"/>
      <c r="B266" s="34"/>
      <c r="C266" s="35"/>
      <c r="D266" s="185" t="s">
        <v>158</v>
      </c>
      <c r="E266" s="35"/>
      <c r="F266" s="203" t="s">
        <v>425</v>
      </c>
      <c r="G266" s="35"/>
      <c r="H266" s="35"/>
      <c r="I266" s="187"/>
      <c r="J266" s="35"/>
      <c r="K266" s="35"/>
      <c r="L266" s="38"/>
      <c r="M266" s="188"/>
      <c r="N266" s="189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158</v>
      </c>
      <c r="AU266" s="16" t="s">
        <v>82</v>
      </c>
    </row>
    <row r="267" spans="1:65" s="13" customFormat="1" ht="11.25">
      <c r="B267" s="192"/>
      <c r="C267" s="193"/>
      <c r="D267" s="185" t="s">
        <v>131</v>
      </c>
      <c r="E267" s="194" t="s">
        <v>19</v>
      </c>
      <c r="F267" s="195" t="s">
        <v>232</v>
      </c>
      <c r="G267" s="193"/>
      <c r="H267" s="196">
        <v>82.5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131</v>
      </c>
      <c r="AU267" s="202" t="s">
        <v>82</v>
      </c>
      <c r="AV267" s="13" t="s">
        <v>82</v>
      </c>
      <c r="AW267" s="13" t="s">
        <v>33</v>
      </c>
      <c r="AX267" s="13" t="s">
        <v>79</v>
      </c>
      <c r="AY267" s="202" t="s">
        <v>118</v>
      </c>
    </row>
    <row r="268" spans="1:65" s="2" customFormat="1" ht="16.5" customHeight="1">
      <c r="A268" s="33"/>
      <c r="B268" s="34"/>
      <c r="C268" s="172" t="s">
        <v>426</v>
      </c>
      <c r="D268" s="172" t="s">
        <v>120</v>
      </c>
      <c r="E268" s="173" t="s">
        <v>427</v>
      </c>
      <c r="F268" s="174" t="s">
        <v>428</v>
      </c>
      <c r="G268" s="175" t="s">
        <v>429</v>
      </c>
      <c r="H268" s="176">
        <v>404.2</v>
      </c>
      <c r="I268" s="177"/>
      <c r="J268" s="178">
        <f>ROUND(I268*H268,2)</f>
        <v>0</v>
      </c>
      <c r="K268" s="174" t="s">
        <v>124</v>
      </c>
      <c r="L268" s="38"/>
      <c r="M268" s="179" t="s">
        <v>19</v>
      </c>
      <c r="N268" s="180" t="s">
        <v>42</v>
      </c>
      <c r="O268" s="63"/>
      <c r="P268" s="181">
        <f>O268*H268</f>
        <v>0</v>
      </c>
      <c r="Q268" s="181">
        <v>7.2999999999999996E-4</v>
      </c>
      <c r="R268" s="181">
        <f>Q268*H268</f>
        <v>0.29506599999999999</v>
      </c>
      <c r="S268" s="181">
        <v>0</v>
      </c>
      <c r="T268" s="18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3" t="s">
        <v>125</v>
      </c>
      <c r="AT268" s="183" t="s">
        <v>120</v>
      </c>
      <c r="AU268" s="183" t="s">
        <v>82</v>
      </c>
      <c r="AY268" s="16" t="s">
        <v>118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6" t="s">
        <v>79</v>
      </c>
      <c r="BK268" s="184">
        <f>ROUND(I268*H268,2)</f>
        <v>0</v>
      </c>
      <c r="BL268" s="16" t="s">
        <v>125</v>
      </c>
      <c r="BM268" s="183" t="s">
        <v>430</v>
      </c>
    </row>
    <row r="269" spans="1:65" s="2" customFormat="1" ht="11.25">
      <c r="A269" s="33"/>
      <c r="B269" s="34"/>
      <c r="C269" s="35"/>
      <c r="D269" s="185" t="s">
        <v>127</v>
      </c>
      <c r="E269" s="35"/>
      <c r="F269" s="186" t="s">
        <v>431</v>
      </c>
      <c r="G269" s="35"/>
      <c r="H269" s="35"/>
      <c r="I269" s="187"/>
      <c r="J269" s="35"/>
      <c r="K269" s="35"/>
      <c r="L269" s="38"/>
      <c r="M269" s="188"/>
      <c r="N269" s="189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127</v>
      </c>
      <c r="AU269" s="16" t="s">
        <v>82</v>
      </c>
    </row>
    <row r="270" spans="1:65" s="2" customFormat="1" ht="11.25">
      <c r="A270" s="33"/>
      <c r="B270" s="34"/>
      <c r="C270" s="35"/>
      <c r="D270" s="190" t="s">
        <v>129</v>
      </c>
      <c r="E270" s="35"/>
      <c r="F270" s="191" t="s">
        <v>432</v>
      </c>
      <c r="G270" s="35"/>
      <c r="H270" s="35"/>
      <c r="I270" s="187"/>
      <c r="J270" s="35"/>
      <c r="K270" s="35"/>
      <c r="L270" s="38"/>
      <c r="M270" s="188"/>
      <c r="N270" s="189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129</v>
      </c>
      <c r="AU270" s="16" t="s">
        <v>82</v>
      </c>
    </row>
    <row r="271" spans="1:65" s="13" customFormat="1" ht="11.25">
      <c r="B271" s="192"/>
      <c r="C271" s="193"/>
      <c r="D271" s="185" t="s">
        <v>131</v>
      </c>
      <c r="E271" s="194" t="s">
        <v>19</v>
      </c>
      <c r="F271" s="195" t="s">
        <v>433</v>
      </c>
      <c r="G271" s="193"/>
      <c r="H271" s="196">
        <v>404.2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131</v>
      </c>
      <c r="AU271" s="202" t="s">
        <v>82</v>
      </c>
      <c r="AV271" s="13" t="s">
        <v>82</v>
      </c>
      <c r="AW271" s="13" t="s">
        <v>33</v>
      </c>
      <c r="AX271" s="13" t="s">
        <v>79</v>
      </c>
      <c r="AY271" s="202" t="s">
        <v>118</v>
      </c>
    </row>
    <row r="272" spans="1:65" s="12" customFormat="1" ht="22.9" customHeight="1">
      <c r="B272" s="156"/>
      <c r="C272" s="157"/>
      <c r="D272" s="158" t="s">
        <v>70</v>
      </c>
      <c r="E272" s="170" t="s">
        <v>140</v>
      </c>
      <c r="F272" s="170" t="s">
        <v>434</v>
      </c>
      <c r="G272" s="157"/>
      <c r="H272" s="157"/>
      <c r="I272" s="160"/>
      <c r="J272" s="171">
        <f>BK272</f>
        <v>0</v>
      </c>
      <c r="K272" s="157"/>
      <c r="L272" s="162"/>
      <c r="M272" s="163"/>
      <c r="N272" s="164"/>
      <c r="O272" s="164"/>
      <c r="P272" s="165">
        <f>SUM(P273:P276)</f>
        <v>0</v>
      </c>
      <c r="Q272" s="164"/>
      <c r="R272" s="165">
        <f>SUM(R273:R276)</f>
        <v>0.60399999999999998</v>
      </c>
      <c r="S272" s="164"/>
      <c r="T272" s="166">
        <f>SUM(T273:T276)</f>
        <v>0</v>
      </c>
      <c r="AR272" s="167" t="s">
        <v>79</v>
      </c>
      <c r="AT272" s="168" t="s">
        <v>70</v>
      </c>
      <c r="AU272" s="168" t="s">
        <v>79</v>
      </c>
      <c r="AY272" s="167" t="s">
        <v>118</v>
      </c>
      <c r="BK272" s="169">
        <f>SUM(BK273:BK276)</f>
        <v>0</v>
      </c>
    </row>
    <row r="273" spans="1:65" s="2" customFormat="1" ht="16.5" customHeight="1">
      <c r="A273" s="33"/>
      <c r="B273" s="34"/>
      <c r="C273" s="172" t="s">
        <v>435</v>
      </c>
      <c r="D273" s="172" t="s">
        <v>120</v>
      </c>
      <c r="E273" s="173" t="s">
        <v>436</v>
      </c>
      <c r="F273" s="174" t="s">
        <v>437</v>
      </c>
      <c r="G273" s="175" t="s">
        <v>429</v>
      </c>
      <c r="H273" s="176">
        <v>60.4</v>
      </c>
      <c r="I273" s="177"/>
      <c r="J273" s="178">
        <f>ROUND(I273*H273,2)</f>
        <v>0</v>
      </c>
      <c r="K273" s="174" t="s">
        <v>19</v>
      </c>
      <c r="L273" s="38"/>
      <c r="M273" s="179" t="s">
        <v>19</v>
      </c>
      <c r="N273" s="180" t="s">
        <v>42</v>
      </c>
      <c r="O273" s="63"/>
      <c r="P273" s="181">
        <f>O273*H273</f>
        <v>0</v>
      </c>
      <c r="Q273" s="181">
        <v>0.01</v>
      </c>
      <c r="R273" s="181">
        <f>Q273*H273</f>
        <v>0.60399999999999998</v>
      </c>
      <c r="S273" s="181">
        <v>0</v>
      </c>
      <c r="T273" s="18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3" t="s">
        <v>125</v>
      </c>
      <c r="AT273" s="183" t="s">
        <v>120</v>
      </c>
      <c r="AU273" s="183" t="s">
        <v>82</v>
      </c>
      <c r="AY273" s="16" t="s">
        <v>118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6" t="s">
        <v>79</v>
      </c>
      <c r="BK273" s="184">
        <f>ROUND(I273*H273,2)</f>
        <v>0</v>
      </c>
      <c r="BL273" s="16" t="s">
        <v>125</v>
      </c>
      <c r="BM273" s="183" t="s">
        <v>438</v>
      </c>
    </row>
    <row r="274" spans="1:65" s="2" customFormat="1" ht="11.25">
      <c r="A274" s="33"/>
      <c r="B274" s="34"/>
      <c r="C274" s="35"/>
      <c r="D274" s="185" t="s">
        <v>127</v>
      </c>
      <c r="E274" s="35"/>
      <c r="F274" s="186" t="s">
        <v>437</v>
      </c>
      <c r="G274" s="35"/>
      <c r="H274" s="35"/>
      <c r="I274" s="187"/>
      <c r="J274" s="35"/>
      <c r="K274" s="35"/>
      <c r="L274" s="38"/>
      <c r="M274" s="188"/>
      <c r="N274" s="189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127</v>
      </c>
      <c r="AU274" s="16" t="s">
        <v>82</v>
      </c>
    </row>
    <row r="275" spans="1:65" s="2" customFormat="1" ht="39">
      <c r="A275" s="33"/>
      <c r="B275" s="34"/>
      <c r="C275" s="35"/>
      <c r="D275" s="185" t="s">
        <v>158</v>
      </c>
      <c r="E275" s="35"/>
      <c r="F275" s="203" t="s">
        <v>439</v>
      </c>
      <c r="G275" s="35"/>
      <c r="H275" s="35"/>
      <c r="I275" s="187"/>
      <c r="J275" s="35"/>
      <c r="K275" s="35"/>
      <c r="L275" s="38"/>
      <c r="M275" s="188"/>
      <c r="N275" s="189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158</v>
      </c>
      <c r="AU275" s="16" t="s">
        <v>82</v>
      </c>
    </row>
    <row r="276" spans="1:65" s="13" customFormat="1" ht="11.25">
      <c r="B276" s="192"/>
      <c r="C276" s="193"/>
      <c r="D276" s="185" t="s">
        <v>131</v>
      </c>
      <c r="E276" s="194" t="s">
        <v>19</v>
      </c>
      <c r="F276" s="195" t="s">
        <v>440</v>
      </c>
      <c r="G276" s="193"/>
      <c r="H276" s="196">
        <v>60.4</v>
      </c>
      <c r="I276" s="197"/>
      <c r="J276" s="193"/>
      <c r="K276" s="193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131</v>
      </c>
      <c r="AU276" s="202" t="s">
        <v>82</v>
      </c>
      <c r="AV276" s="13" t="s">
        <v>82</v>
      </c>
      <c r="AW276" s="13" t="s">
        <v>33</v>
      </c>
      <c r="AX276" s="13" t="s">
        <v>79</v>
      </c>
      <c r="AY276" s="202" t="s">
        <v>118</v>
      </c>
    </row>
    <row r="277" spans="1:65" s="12" customFormat="1" ht="22.9" customHeight="1">
      <c r="B277" s="156"/>
      <c r="C277" s="157"/>
      <c r="D277" s="158" t="s">
        <v>70</v>
      </c>
      <c r="E277" s="170" t="s">
        <v>152</v>
      </c>
      <c r="F277" s="170" t="s">
        <v>441</v>
      </c>
      <c r="G277" s="157"/>
      <c r="H277" s="157"/>
      <c r="I277" s="160"/>
      <c r="J277" s="171">
        <f>BK277</f>
        <v>0</v>
      </c>
      <c r="K277" s="157"/>
      <c r="L277" s="162"/>
      <c r="M277" s="163"/>
      <c r="N277" s="164"/>
      <c r="O277" s="164"/>
      <c r="P277" s="165">
        <f>SUM(P278:P339)</f>
        <v>0</v>
      </c>
      <c r="Q277" s="164"/>
      <c r="R277" s="165">
        <f>SUM(R278:R339)</f>
        <v>69.896152499999999</v>
      </c>
      <c r="S277" s="164"/>
      <c r="T277" s="166">
        <f>SUM(T278:T339)</f>
        <v>0</v>
      </c>
      <c r="AR277" s="167" t="s">
        <v>79</v>
      </c>
      <c r="AT277" s="168" t="s">
        <v>70</v>
      </c>
      <c r="AU277" s="168" t="s">
        <v>79</v>
      </c>
      <c r="AY277" s="167" t="s">
        <v>118</v>
      </c>
      <c r="BK277" s="169">
        <f>SUM(BK278:BK339)</f>
        <v>0</v>
      </c>
    </row>
    <row r="278" spans="1:65" s="2" customFormat="1" ht="24.2" customHeight="1">
      <c r="A278" s="33"/>
      <c r="B278" s="34"/>
      <c r="C278" s="172" t="s">
        <v>442</v>
      </c>
      <c r="D278" s="172" t="s">
        <v>120</v>
      </c>
      <c r="E278" s="173" t="s">
        <v>443</v>
      </c>
      <c r="F278" s="174" t="s">
        <v>444</v>
      </c>
      <c r="G278" s="175" t="s">
        <v>123</v>
      </c>
      <c r="H278" s="176">
        <v>1918.7</v>
      </c>
      <c r="I278" s="177"/>
      <c r="J278" s="178">
        <f>ROUND(I278*H278,2)</f>
        <v>0</v>
      </c>
      <c r="K278" s="174" t="s">
        <v>124</v>
      </c>
      <c r="L278" s="38"/>
      <c r="M278" s="179" t="s">
        <v>19</v>
      </c>
      <c r="N278" s="180" t="s">
        <v>42</v>
      </c>
      <c r="O278" s="63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3" t="s">
        <v>125</v>
      </c>
      <c r="AT278" s="183" t="s">
        <v>120</v>
      </c>
      <c r="AU278" s="183" t="s">
        <v>82</v>
      </c>
      <c r="AY278" s="16" t="s">
        <v>118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6" t="s">
        <v>79</v>
      </c>
      <c r="BK278" s="184">
        <f>ROUND(I278*H278,2)</f>
        <v>0</v>
      </c>
      <c r="BL278" s="16" t="s">
        <v>125</v>
      </c>
      <c r="BM278" s="183" t="s">
        <v>445</v>
      </c>
    </row>
    <row r="279" spans="1:65" s="2" customFormat="1" ht="29.25">
      <c r="A279" s="33"/>
      <c r="B279" s="34"/>
      <c r="C279" s="35"/>
      <c r="D279" s="185" t="s">
        <v>127</v>
      </c>
      <c r="E279" s="35"/>
      <c r="F279" s="186" t="s">
        <v>446</v>
      </c>
      <c r="G279" s="35"/>
      <c r="H279" s="35"/>
      <c r="I279" s="187"/>
      <c r="J279" s="35"/>
      <c r="K279" s="35"/>
      <c r="L279" s="38"/>
      <c r="M279" s="188"/>
      <c r="N279" s="189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127</v>
      </c>
      <c r="AU279" s="16" t="s">
        <v>82</v>
      </c>
    </row>
    <row r="280" spans="1:65" s="2" customFormat="1" ht="11.25">
      <c r="A280" s="33"/>
      <c r="B280" s="34"/>
      <c r="C280" s="35"/>
      <c r="D280" s="190" t="s">
        <v>129</v>
      </c>
      <c r="E280" s="35"/>
      <c r="F280" s="191" t="s">
        <v>447</v>
      </c>
      <c r="G280" s="35"/>
      <c r="H280" s="35"/>
      <c r="I280" s="187"/>
      <c r="J280" s="35"/>
      <c r="K280" s="35"/>
      <c r="L280" s="38"/>
      <c r="M280" s="188"/>
      <c r="N280" s="189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129</v>
      </c>
      <c r="AU280" s="16" t="s">
        <v>82</v>
      </c>
    </row>
    <row r="281" spans="1:65" s="13" customFormat="1" ht="11.25">
      <c r="B281" s="192"/>
      <c r="C281" s="193"/>
      <c r="D281" s="185" t="s">
        <v>131</v>
      </c>
      <c r="E281" s="194" t="s">
        <v>19</v>
      </c>
      <c r="F281" s="195" t="s">
        <v>448</v>
      </c>
      <c r="G281" s="193"/>
      <c r="H281" s="196">
        <v>1790.8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131</v>
      </c>
      <c r="AU281" s="202" t="s">
        <v>82</v>
      </c>
      <c r="AV281" s="13" t="s">
        <v>82</v>
      </c>
      <c r="AW281" s="13" t="s">
        <v>33</v>
      </c>
      <c r="AX281" s="13" t="s">
        <v>71</v>
      </c>
      <c r="AY281" s="202" t="s">
        <v>118</v>
      </c>
    </row>
    <row r="282" spans="1:65" s="13" customFormat="1" ht="11.25">
      <c r="B282" s="192"/>
      <c r="C282" s="193"/>
      <c r="D282" s="185" t="s">
        <v>131</v>
      </c>
      <c r="E282" s="194" t="s">
        <v>19</v>
      </c>
      <c r="F282" s="195" t="s">
        <v>389</v>
      </c>
      <c r="G282" s="193"/>
      <c r="H282" s="196">
        <v>127.9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131</v>
      </c>
      <c r="AU282" s="202" t="s">
        <v>82</v>
      </c>
      <c r="AV282" s="13" t="s">
        <v>82</v>
      </c>
      <c r="AW282" s="13" t="s">
        <v>33</v>
      </c>
      <c r="AX282" s="13" t="s">
        <v>71</v>
      </c>
      <c r="AY282" s="202" t="s">
        <v>118</v>
      </c>
    </row>
    <row r="283" spans="1:65" s="2" customFormat="1" ht="16.5" customHeight="1">
      <c r="A283" s="33"/>
      <c r="B283" s="34"/>
      <c r="C283" s="204" t="s">
        <v>449</v>
      </c>
      <c r="D283" s="204" t="s">
        <v>375</v>
      </c>
      <c r="E283" s="205" t="s">
        <v>450</v>
      </c>
      <c r="F283" s="206" t="s">
        <v>451</v>
      </c>
      <c r="G283" s="207" t="s">
        <v>335</v>
      </c>
      <c r="H283" s="208">
        <v>30.507000000000001</v>
      </c>
      <c r="I283" s="209"/>
      <c r="J283" s="210">
        <f>ROUND(I283*H283,2)</f>
        <v>0</v>
      </c>
      <c r="K283" s="206" t="s">
        <v>124</v>
      </c>
      <c r="L283" s="211"/>
      <c r="M283" s="212" t="s">
        <v>19</v>
      </c>
      <c r="N283" s="213" t="s">
        <v>42</v>
      </c>
      <c r="O283" s="63"/>
      <c r="P283" s="181">
        <f>O283*H283</f>
        <v>0</v>
      </c>
      <c r="Q283" s="181">
        <v>1</v>
      </c>
      <c r="R283" s="181">
        <f>Q283*H283</f>
        <v>30.507000000000001</v>
      </c>
      <c r="S283" s="181">
        <v>0</v>
      </c>
      <c r="T283" s="18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3" t="s">
        <v>172</v>
      </c>
      <c r="AT283" s="183" t="s">
        <v>375</v>
      </c>
      <c r="AU283" s="183" t="s">
        <v>82</v>
      </c>
      <c r="AY283" s="16" t="s">
        <v>118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6" t="s">
        <v>79</v>
      </c>
      <c r="BK283" s="184">
        <f>ROUND(I283*H283,2)</f>
        <v>0</v>
      </c>
      <c r="BL283" s="16" t="s">
        <v>125</v>
      </c>
      <c r="BM283" s="183" t="s">
        <v>452</v>
      </c>
    </row>
    <row r="284" spans="1:65" s="2" customFormat="1" ht="11.25">
      <c r="A284" s="33"/>
      <c r="B284" s="34"/>
      <c r="C284" s="35"/>
      <c r="D284" s="185" t="s">
        <v>127</v>
      </c>
      <c r="E284" s="35"/>
      <c r="F284" s="186" t="s">
        <v>451</v>
      </c>
      <c r="G284" s="35"/>
      <c r="H284" s="35"/>
      <c r="I284" s="187"/>
      <c r="J284" s="35"/>
      <c r="K284" s="35"/>
      <c r="L284" s="38"/>
      <c r="M284" s="188"/>
      <c r="N284" s="189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127</v>
      </c>
      <c r="AU284" s="16" t="s">
        <v>82</v>
      </c>
    </row>
    <row r="285" spans="1:65" s="13" customFormat="1" ht="11.25">
      <c r="B285" s="192"/>
      <c r="C285" s="193"/>
      <c r="D285" s="185" t="s">
        <v>131</v>
      </c>
      <c r="E285" s="194" t="s">
        <v>19</v>
      </c>
      <c r="F285" s="195" t="s">
        <v>453</v>
      </c>
      <c r="G285" s="193"/>
      <c r="H285" s="196">
        <v>30.507000000000001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131</v>
      </c>
      <c r="AU285" s="202" t="s">
        <v>82</v>
      </c>
      <c r="AV285" s="13" t="s">
        <v>82</v>
      </c>
      <c r="AW285" s="13" t="s">
        <v>33</v>
      </c>
      <c r="AX285" s="13" t="s">
        <v>79</v>
      </c>
      <c r="AY285" s="202" t="s">
        <v>118</v>
      </c>
    </row>
    <row r="286" spans="1:65" s="2" customFormat="1" ht="16.5" customHeight="1">
      <c r="A286" s="33"/>
      <c r="B286" s="34"/>
      <c r="C286" s="172" t="s">
        <v>454</v>
      </c>
      <c r="D286" s="172" t="s">
        <v>120</v>
      </c>
      <c r="E286" s="173" t="s">
        <v>455</v>
      </c>
      <c r="F286" s="174" t="s">
        <v>456</v>
      </c>
      <c r="G286" s="175" t="s">
        <v>123</v>
      </c>
      <c r="H286" s="176">
        <v>2836.1</v>
      </c>
      <c r="I286" s="177"/>
      <c r="J286" s="178">
        <f>ROUND(I286*H286,2)</f>
        <v>0</v>
      </c>
      <c r="K286" s="174" t="s">
        <v>124</v>
      </c>
      <c r="L286" s="38"/>
      <c r="M286" s="179" t="s">
        <v>19</v>
      </c>
      <c r="N286" s="180" t="s">
        <v>42</v>
      </c>
      <c r="O286" s="63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3" t="s">
        <v>125</v>
      </c>
      <c r="AT286" s="183" t="s">
        <v>120</v>
      </c>
      <c r="AU286" s="183" t="s">
        <v>82</v>
      </c>
      <c r="AY286" s="16" t="s">
        <v>118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6" t="s">
        <v>79</v>
      </c>
      <c r="BK286" s="184">
        <f>ROUND(I286*H286,2)</f>
        <v>0</v>
      </c>
      <c r="BL286" s="16" t="s">
        <v>125</v>
      </c>
      <c r="BM286" s="183" t="s">
        <v>457</v>
      </c>
    </row>
    <row r="287" spans="1:65" s="2" customFormat="1" ht="11.25">
      <c r="A287" s="33"/>
      <c r="B287" s="34"/>
      <c r="C287" s="35"/>
      <c r="D287" s="185" t="s">
        <v>127</v>
      </c>
      <c r="E287" s="35"/>
      <c r="F287" s="186" t="s">
        <v>458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127</v>
      </c>
      <c r="AU287" s="16" t="s">
        <v>82</v>
      </c>
    </row>
    <row r="288" spans="1:65" s="2" customFormat="1" ht="11.25">
      <c r="A288" s="33"/>
      <c r="B288" s="34"/>
      <c r="C288" s="35"/>
      <c r="D288" s="190" t="s">
        <v>129</v>
      </c>
      <c r="E288" s="35"/>
      <c r="F288" s="191" t="s">
        <v>459</v>
      </c>
      <c r="G288" s="35"/>
      <c r="H288" s="35"/>
      <c r="I288" s="187"/>
      <c r="J288" s="35"/>
      <c r="K288" s="35"/>
      <c r="L288" s="38"/>
      <c r="M288" s="188"/>
      <c r="N288" s="189"/>
      <c r="O288" s="63"/>
      <c r="P288" s="63"/>
      <c r="Q288" s="63"/>
      <c r="R288" s="63"/>
      <c r="S288" s="63"/>
      <c r="T288" s="64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129</v>
      </c>
      <c r="AU288" s="16" t="s">
        <v>82</v>
      </c>
    </row>
    <row r="289" spans="1:65" s="13" customFormat="1" ht="11.25">
      <c r="B289" s="192"/>
      <c r="C289" s="193"/>
      <c r="D289" s="185" t="s">
        <v>131</v>
      </c>
      <c r="E289" s="194" t="s">
        <v>19</v>
      </c>
      <c r="F289" s="195" t="s">
        <v>460</v>
      </c>
      <c r="G289" s="193"/>
      <c r="H289" s="196">
        <v>727.4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131</v>
      </c>
      <c r="AU289" s="202" t="s">
        <v>82</v>
      </c>
      <c r="AV289" s="13" t="s">
        <v>82</v>
      </c>
      <c r="AW289" s="13" t="s">
        <v>33</v>
      </c>
      <c r="AX289" s="13" t="s">
        <v>71</v>
      </c>
      <c r="AY289" s="202" t="s">
        <v>118</v>
      </c>
    </row>
    <row r="290" spans="1:65" s="13" customFormat="1" ht="11.25">
      <c r="B290" s="192"/>
      <c r="C290" s="193"/>
      <c r="D290" s="185" t="s">
        <v>131</v>
      </c>
      <c r="E290" s="194" t="s">
        <v>19</v>
      </c>
      <c r="F290" s="195" t="s">
        <v>461</v>
      </c>
      <c r="G290" s="193"/>
      <c r="H290" s="196">
        <v>92.9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131</v>
      </c>
      <c r="AU290" s="202" t="s">
        <v>82</v>
      </c>
      <c r="AV290" s="13" t="s">
        <v>82</v>
      </c>
      <c r="AW290" s="13" t="s">
        <v>33</v>
      </c>
      <c r="AX290" s="13" t="s">
        <v>71</v>
      </c>
      <c r="AY290" s="202" t="s">
        <v>118</v>
      </c>
    </row>
    <row r="291" spans="1:65" s="13" customFormat="1" ht="11.25">
      <c r="B291" s="192"/>
      <c r="C291" s="193"/>
      <c r="D291" s="185" t="s">
        <v>131</v>
      </c>
      <c r="E291" s="194" t="s">
        <v>19</v>
      </c>
      <c r="F291" s="195" t="s">
        <v>462</v>
      </c>
      <c r="G291" s="193"/>
      <c r="H291" s="196">
        <v>2015.3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131</v>
      </c>
      <c r="AU291" s="202" t="s">
        <v>82</v>
      </c>
      <c r="AV291" s="13" t="s">
        <v>82</v>
      </c>
      <c r="AW291" s="13" t="s">
        <v>33</v>
      </c>
      <c r="AX291" s="13" t="s">
        <v>71</v>
      </c>
      <c r="AY291" s="202" t="s">
        <v>118</v>
      </c>
    </row>
    <row r="292" spans="1:65" s="13" customFormat="1" ht="11.25">
      <c r="B292" s="192"/>
      <c r="C292" s="193"/>
      <c r="D292" s="185" t="s">
        <v>131</v>
      </c>
      <c r="E292" s="194" t="s">
        <v>19</v>
      </c>
      <c r="F292" s="195" t="s">
        <v>463</v>
      </c>
      <c r="G292" s="193"/>
      <c r="H292" s="196">
        <v>0.5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131</v>
      </c>
      <c r="AU292" s="202" t="s">
        <v>82</v>
      </c>
      <c r="AV292" s="13" t="s">
        <v>82</v>
      </c>
      <c r="AW292" s="13" t="s">
        <v>33</v>
      </c>
      <c r="AX292" s="13" t="s">
        <v>71</v>
      </c>
      <c r="AY292" s="202" t="s">
        <v>118</v>
      </c>
    </row>
    <row r="293" spans="1:65" s="2" customFormat="1" ht="16.5" customHeight="1">
      <c r="A293" s="33"/>
      <c r="B293" s="34"/>
      <c r="C293" s="172" t="s">
        <v>464</v>
      </c>
      <c r="D293" s="172" t="s">
        <v>120</v>
      </c>
      <c r="E293" s="173" t="s">
        <v>465</v>
      </c>
      <c r="F293" s="174" t="s">
        <v>466</v>
      </c>
      <c r="G293" s="175" t="s">
        <v>123</v>
      </c>
      <c r="H293" s="176">
        <v>878.8</v>
      </c>
      <c r="I293" s="177"/>
      <c r="J293" s="178">
        <f>ROUND(I293*H293,2)</f>
        <v>0</v>
      </c>
      <c r="K293" s="174" t="s">
        <v>124</v>
      </c>
      <c r="L293" s="38"/>
      <c r="M293" s="179" t="s">
        <v>19</v>
      </c>
      <c r="N293" s="180" t="s">
        <v>42</v>
      </c>
      <c r="O293" s="63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3" t="s">
        <v>125</v>
      </c>
      <c r="AT293" s="183" t="s">
        <v>120</v>
      </c>
      <c r="AU293" s="183" t="s">
        <v>82</v>
      </c>
      <c r="AY293" s="16" t="s">
        <v>118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79</v>
      </c>
      <c r="BK293" s="184">
        <f>ROUND(I293*H293,2)</f>
        <v>0</v>
      </c>
      <c r="BL293" s="16" t="s">
        <v>125</v>
      </c>
      <c r="BM293" s="183" t="s">
        <v>467</v>
      </c>
    </row>
    <row r="294" spans="1:65" s="2" customFormat="1" ht="11.25">
      <c r="A294" s="33"/>
      <c r="B294" s="34"/>
      <c r="C294" s="35"/>
      <c r="D294" s="185" t="s">
        <v>127</v>
      </c>
      <c r="E294" s="35"/>
      <c r="F294" s="186" t="s">
        <v>468</v>
      </c>
      <c r="G294" s="35"/>
      <c r="H294" s="35"/>
      <c r="I294" s="187"/>
      <c r="J294" s="35"/>
      <c r="K294" s="35"/>
      <c r="L294" s="38"/>
      <c r="M294" s="188"/>
      <c r="N294" s="189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127</v>
      </c>
      <c r="AU294" s="16" t="s">
        <v>82</v>
      </c>
    </row>
    <row r="295" spans="1:65" s="2" customFormat="1" ht="11.25">
      <c r="A295" s="33"/>
      <c r="B295" s="34"/>
      <c r="C295" s="35"/>
      <c r="D295" s="190" t="s">
        <v>129</v>
      </c>
      <c r="E295" s="35"/>
      <c r="F295" s="191" t="s">
        <v>469</v>
      </c>
      <c r="G295" s="35"/>
      <c r="H295" s="35"/>
      <c r="I295" s="187"/>
      <c r="J295" s="35"/>
      <c r="K295" s="35"/>
      <c r="L295" s="38"/>
      <c r="M295" s="188"/>
      <c r="N295" s="189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129</v>
      </c>
      <c r="AU295" s="16" t="s">
        <v>82</v>
      </c>
    </row>
    <row r="296" spans="1:65" s="13" customFormat="1" ht="11.25">
      <c r="B296" s="192"/>
      <c r="C296" s="193"/>
      <c r="D296" s="185" t="s">
        <v>131</v>
      </c>
      <c r="E296" s="194" t="s">
        <v>19</v>
      </c>
      <c r="F296" s="195" t="s">
        <v>470</v>
      </c>
      <c r="G296" s="193"/>
      <c r="H296" s="196">
        <v>751.4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131</v>
      </c>
      <c r="AU296" s="202" t="s">
        <v>82</v>
      </c>
      <c r="AV296" s="13" t="s">
        <v>82</v>
      </c>
      <c r="AW296" s="13" t="s">
        <v>33</v>
      </c>
      <c r="AX296" s="13" t="s">
        <v>71</v>
      </c>
      <c r="AY296" s="202" t="s">
        <v>118</v>
      </c>
    </row>
    <row r="297" spans="1:65" s="13" customFormat="1" ht="11.25">
      <c r="B297" s="192"/>
      <c r="C297" s="193"/>
      <c r="D297" s="185" t="s">
        <v>131</v>
      </c>
      <c r="E297" s="194" t="s">
        <v>19</v>
      </c>
      <c r="F297" s="195" t="s">
        <v>461</v>
      </c>
      <c r="G297" s="193"/>
      <c r="H297" s="196">
        <v>92.9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131</v>
      </c>
      <c r="AU297" s="202" t="s">
        <v>82</v>
      </c>
      <c r="AV297" s="13" t="s">
        <v>82</v>
      </c>
      <c r="AW297" s="13" t="s">
        <v>33</v>
      </c>
      <c r="AX297" s="13" t="s">
        <v>71</v>
      </c>
      <c r="AY297" s="202" t="s">
        <v>118</v>
      </c>
    </row>
    <row r="298" spans="1:65" s="13" customFormat="1" ht="11.25">
      <c r="B298" s="192"/>
      <c r="C298" s="193"/>
      <c r="D298" s="185" t="s">
        <v>131</v>
      </c>
      <c r="E298" s="194" t="s">
        <v>19</v>
      </c>
      <c r="F298" s="195" t="s">
        <v>471</v>
      </c>
      <c r="G298" s="193"/>
      <c r="H298" s="196">
        <v>34.5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131</v>
      </c>
      <c r="AU298" s="202" t="s">
        <v>82</v>
      </c>
      <c r="AV298" s="13" t="s">
        <v>82</v>
      </c>
      <c r="AW298" s="13" t="s">
        <v>33</v>
      </c>
      <c r="AX298" s="13" t="s">
        <v>71</v>
      </c>
      <c r="AY298" s="202" t="s">
        <v>118</v>
      </c>
    </row>
    <row r="299" spans="1:65" s="2" customFormat="1" ht="16.5" customHeight="1">
      <c r="A299" s="33"/>
      <c r="B299" s="34"/>
      <c r="C299" s="172" t="s">
        <v>472</v>
      </c>
      <c r="D299" s="172" t="s">
        <v>120</v>
      </c>
      <c r="E299" s="173" t="s">
        <v>473</v>
      </c>
      <c r="F299" s="174" t="s">
        <v>474</v>
      </c>
      <c r="G299" s="175" t="s">
        <v>123</v>
      </c>
      <c r="H299" s="176">
        <v>751.5</v>
      </c>
      <c r="I299" s="177"/>
      <c r="J299" s="178">
        <f>ROUND(I299*H299,2)</f>
        <v>0</v>
      </c>
      <c r="K299" s="174" t="s">
        <v>124</v>
      </c>
      <c r="L299" s="38"/>
      <c r="M299" s="179" t="s">
        <v>19</v>
      </c>
      <c r="N299" s="180" t="s">
        <v>42</v>
      </c>
      <c r="O299" s="63"/>
      <c r="P299" s="181">
        <f>O299*H299</f>
        <v>0</v>
      </c>
      <c r="Q299" s="181">
        <v>0</v>
      </c>
      <c r="R299" s="181">
        <f>Q299*H299</f>
        <v>0</v>
      </c>
      <c r="S299" s="181">
        <v>0</v>
      </c>
      <c r="T299" s="18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3" t="s">
        <v>125</v>
      </c>
      <c r="AT299" s="183" t="s">
        <v>120</v>
      </c>
      <c r="AU299" s="183" t="s">
        <v>82</v>
      </c>
      <c r="AY299" s="16" t="s">
        <v>118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6" t="s">
        <v>79</v>
      </c>
      <c r="BK299" s="184">
        <f>ROUND(I299*H299,2)</f>
        <v>0</v>
      </c>
      <c r="BL299" s="16" t="s">
        <v>125</v>
      </c>
      <c r="BM299" s="183" t="s">
        <v>475</v>
      </c>
    </row>
    <row r="300" spans="1:65" s="2" customFormat="1" ht="19.5">
      <c r="A300" s="33"/>
      <c r="B300" s="34"/>
      <c r="C300" s="35"/>
      <c r="D300" s="185" t="s">
        <v>127</v>
      </c>
      <c r="E300" s="35"/>
      <c r="F300" s="186" t="s">
        <v>476</v>
      </c>
      <c r="G300" s="35"/>
      <c r="H300" s="35"/>
      <c r="I300" s="187"/>
      <c r="J300" s="35"/>
      <c r="K300" s="35"/>
      <c r="L300" s="38"/>
      <c r="M300" s="188"/>
      <c r="N300" s="189"/>
      <c r="O300" s="63"/>
      <c r="P300" s="63"/>
      <c r="Q300" s="63"/>
      <c r="R300" s="63"/>
      <c r="S300" s="63"/>
      <c r="T300" s="6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127</v>
      </c>
      <c r="AU300" s="16" t="s">
        <v>82</v>
      </c>
    </row>
    <row r="301" spans="1:65" s="2" customFormat="1" ht="11.25">
      <c r="A301" s="33"/>
      <c r="B301" s="34"/>
      <c r="C301" s="35"/>
      <c r="D301" s="190" t="s">
        <v>129</v>
      </c>
      <c r="E301" s="35"/>
      <c r="F301" s="191" t="s">
        <v>477</v>
      </c>
      <c r="G301" s="35"/>
      <c r="H301" s="35"/>
      <c r="I301" s="187"/>
      <c r="J301" s="35"/>
      <c r="K301" s="35"/>
      <c r="L301" s="38"/>
      <c r="M301" s="188"/>
      <c r="N301" s="189"/>
      <c r="O301" s="63"/>
      <c r="P301" s="63"/>
      <c r="Q301" s="63"/>
      <c r="R301" s="63"/>
      <c r="S301" s="63"/>
      <c r="T301" s="6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129</v>
      </c>
      <c r="AU301" s="16" t="s">
        <v>82</v>
      </c>
    </row>
    <row r="302" spans="1:65" s="13" customFormat="1" ht="11.25">
      <c r="B302" s="192"/>
      <c r="C302" s="193"/>
      <c r="D302" s="185" t="s">
        <v>131</v>
      </c>
      <c r="E302" s="194" t="s">
        <v>19</v>
      </c>
      <c r="F302" s="195" t="s">
        <v>478</v>
      </c>
      <c r="G302" s="193"/>
      <c r="H302" s="196">
        <v>658.6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131</v>
      </c>
      <c r="AU302" s="202" t="s">
        <v>82</v>
      </c>
      <c r="AV302" s="13" t="s">
        <v>82</v>
      </c>
      <c r="AW302" s="13" t="s">
        <v>33</v>
      </c>
      <c r="AX302" s="13" t="s">
        <v>71</v>
      </c>
      <c r="AY302" s="202" t="s">
        <v>118</v>
      </c>
    </row>
    <row r="303" spans="1:65" s="13" customFormat="1" ht="11.25">
      <c r="B303" s="192"/>
      <c r="C303" s="193"/>
      <c r="D303" s="185" t="s">
        <v>131</v>
      </c>
      <c r="E303" s="194" t="s">
        <v>19</v>
      </c>
      <c r="F303" s="195" t="s">
        <v>461</v>
      </c>
      <c r="G303" s="193"/>
      <c r="H303" s="196">
        <v>92.9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131</v>
      </c>
      <c r="AU303" s="202" t="s">
        <v>82</v>
      </c>
      <c r="AV303" s="13" t="s">
        <v>82</v>
      </c>
      <c r="AW303" s="13" t="s">
        <v>33</v>
      </c>
      <c r="AX303" s="13" t="s">
        <v>71</v>
      </c>
      <c r="AY303" s="202" t="s">
        <v>118</v>
      </c>
    </row>
    <row r="304" spans="1:65" s="2" customFormat="1" ht="16.5" customHeight="1">
      <c r="A304" s="33"/>
      <c r="B304" s="34"/>
      <c r="C304" s="172" t="s">
        <v>479</v>
      </c>
      <c r="D304" s="172" t="s">
        <v>120</v>
      </c>
      <c r="E304" s="173" t="s">
        <v>480</v>
      </c>
      <c r="F304" s="174" t="s">
        <v>481</v>
      </c>
      <c r="G304" s="175" t="s">
        <v>123</v>
      </c>
      <c r="H304" s="176">
        <v>89</v>
      </c>
      <c r="I304" s="177"/>
      <c r="J304" s="178">
        <f>ROUND(I304*H304,2)</f>
        <v>0</v>
      </c>
      <c r="K304" s="174" t="s">
        <v>124</v>
      </c>
      <c r="L304" s="38"/>
      <c r="M304" s="179" t="s">
        <v>19</v>
      </c>
      <c r="N304" s="180" t="s">
        <v>42</v>
      </c>
      <c r="O304" s="63"/>
      <c r="P304" s="181">
        <f>O304*H304</f>
        <v>0</v>
      </c>
      <c r="Q304" s="181">
        <v>0.17802000000000001</v>
      </c>
      <c r="R304" s="181">
        <f>Q304*H304</f>
        <v>15.843780000000001</v>
      </c>
      <c r="S304" s="181">
        <v>0</v>
      </c>
      <c r="T304" s="182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3" t="s">
        <v>125</v>
      </c>
      <c r="AT304" s="183" t="s">
        <v>120</v>
      </c>
      <c r="AU304" s="183" t="s">
        <v>82</v>
      </c>
      <c r="AY304" s="16" t="s">
        <v>118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79</v>
      </c>
      <c r="BK304" s="184">
        <f>ROUND(I304*H304,2)</f>
        <v>0</v>
      </c>
      <c r="BL304" s="16" t="s">
        <v>125</v>
      </c>
      <c r="BM304" s="183" t="s">
        <v>482</v>
      </c>
    </row>
    <row r="305" spans="1:65" s="2" customFormat="1" ht="11.25">
      <c r="A305" s="33"/>
      <c r="B305" s="34"/>
      <c r="C305" s="35"/>
      <c r="D305" s="185" t="s">
        <v>127</v>
      </c>
      <c r="E305" s="35"/>
      <c r="F305" s="186" t="s">
        <v>483</v>
      </c>
      <c r="G305" s="35"/>
      <c r="H305" s="35"/>
      <c r="I305" s="187"/>
      <c r="J305" s="35"/>
      <c r="K305" s="35"/>
      <c r="L305" s="38"/>
      <c r="M305" s="188"/>
      <c r="N305" s="189"/>
      <c r="O305" s="63"/>
      <c r="P305" s="63"/>
      <c r="Q305" s="63"/>
      <c r="R305" s="63"/>
      <c r="S305" s="63"/>
      <c r="T305" s="64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127</v>
      </c>
      <c r="AU305" s="16" t="s">
        <v>82</v>
      </c>
    </row>
    <row r="306" spans="1:65" s="2" customFormat="1" ht="11.25">
      <c r="A306" s="33"/>
      <c r="B306" s="34"/>
      <c r="C306" s="35"/>
      <c r="D306" s="190" t="s">
        <v>129</v>
      </c>
      <c r="E306" s="35"/>
      <c r="F306" s="191" t="s">
        <v>484</v>
      </c>
      <c r="G306" s="35"/>
      <c r="H306" s="35"/>
      <c r="I306" s="187"/>
      <c r="J306" s="35"/>
      <c r="K306" s="35"/>
      <c r="L306" s="38"/>
      <c r="M306" s="188"/>
      <c r="N306" s="189"/>
      <c r="O306" s="63"/>
      <c r="P306" s="63"/>
      <c r="Q306" s="63"/>
      <c r="R306" s="63"/>
      <c r="S306" s="63"/>
      <c r="T306" s="64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129</v>
      </c>
      <c r="AU306" s="16" t="s">
        <v>82</v>
      </c>
    </row>
    <row r="307" spans="1:65" s="2" customFormat="1" ht="19.5">
      <c r="A307" s="33"/>
      <c r="B307" s="34"/>
      <c r="C307" s="35"/>
      <c r="D307" s="185" t="s">
        <v>158</v>
      </c>
      <c r="E307" s="35"/>
      <c r="F307" s="203" t="s">
        <v>485</v>
      </c>
      <c r="G307" s="35"/>
      <c r="H307" s="35"/>
      <c r="I307" s="187"/>
      <c r="J307" s="35"/>
      <c r="K307" s="35"/>
      <c r="L307" s="38"/>
      <c r="M307" s="188"/>
      <c r="N307" s="189"/>
      <c r="O307" s="63"/>
      <c r="P307" s="63"/>
      <c r="Q307" s="63"/>
      <c r="R307" s="63"/>
      <c r="S307" s="63"/>
      <c r="T307" s="64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158</v>
      </c>
      <c r="AU307" s="16" t="s">
        <v>82</v>
      </c>
    </row>
    <row r="308" spans="1:65" s="13" customFormat="1" ht="11.25">
      <c r="B308" s="192"/>
      <c r="C308" s="193"/>
      <c r="D308" s="185" t="s">
        <v>131</v>
      </c>
      <c r="E308" s="194" t="s">
        <v>19</v>
      </c>
      <c r="F308" s="195" t="s">
        <v>486</v>
      </c>
      <c r="G308" s="193"/>
      <c r="H308" s="196">
        <v>89</v>
      </c>
      <c r="I308" s="197"/>
      <c r="J308" s="193"/>
      <c r="K308" s="193"/>
      <c r="L308" s="198"/>
      <c r="M308" s="199"/>
      <c r="N308" s="200"/>
      <c r="O308" s="200"/>
      <c r="P308" s="200"/>
      <c r="Q308" s="200"/>
      <c r="R308" s="200"/>
      <c r="S308" s="200"/>
      <c r="T308" s="201"/>
      <c r="AT308" s="202" t="s">
        <v>131</v>
      </c>
      <c r="AU308" s="202" t="s">
        <v>82</v>
      </c>
      <c r="AV308" s="13" t="s">
        <v>82</v>
      </c>
      <c r="AW308" s="13" t="s">
        <v>33</v>
      </c>
      <c r="AX308" s="13" t="s">
        <v>79</v>
      </c>
      <c r="AY308" s="202" t="s">
        <v>118</v>
      </c>
    </row>
    <row r="309" spans="1:65" s="2" customFormat="1" ht="16.5" customHeight="1">
      <c r="A309" s="33"/>
      <c r="B309" s="34"/>
      <c r="C309" s="172" t="s">
        <v>487</v>
      </c>
      <c r="D309" s="172" t="s">
        <v>120</v>
      </c>
      <c r="E309" s="173" t="s">
        <v>488</v>
      </c>
      <c r="F309" s="174" t="s">
        <v>489</v>
      </c>
      <c r="G309" s="175" t="s">
        <v>123</v>
      </c>
      <c r="H309" s="176">
        <v>119.55</v>
      </c>
      <c r="I309" s="177"/>
      <c r="J309" s="178">
        <f>ROUND(I309*H309,2)</f>
        <v>0</v>
      </c>
      <c r="K309" s="174" t="s">
        <v>124</v>
      </c>
      <c r="L309" s="38"/>
      <c r="M309" s="179" t="s">
        <v>19</v>
      </c>
      <c r="N309" s="180" t="s">
        <v>42</v>
      </c>
      <c r="O309" s="63"/>
      <c r="P309" s="181">
        <f>O309*H309</f>
        <v>0</v>
      </c>
      <c r="Q309" s="181">
        <v>0.19694999999999999</v>
      </c>
      <c r="R309" s="181">
        <f>Q309*H309</f>
        <v>23.545372499999999</v>
      </c>
      <c r="S309" s="181">
        <v>0</v>
      </c>
      <c r="T309" s="18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3" t="s">
        <v>125</v>
      </c>
      <c r="AT309" s="183" t="s">
        <v>120</v>
      </c>
      <c r="AU309" s="183" t="s">
        <v>82</v>
      </c>
      <c r="AY309" s="16" t="s">
        <v>118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6" t="s">
        <v>79</v>
      </c>
      <c r="BK309" s="184">
        <f>ROUND(I309*H309,2)</f>
        <v>0</v>
      </c>
      <c r="BL309" s="16" t="s">
        <v>125</v>
      </c>
      <c r="BM309" s="183" t="s">
        <v>490</v>
      </c>
    </row>
    <row r="310" spans="1:65" s="2" customFormat="1" ht="11.25">
      <c r="A310" s="33"/>
      <c r="B310" s="34"/>
      <c r="C310" s="35"/>
      <c r="D310" s="185" t="s">
        <v>127</v>
      </c>
      <c r="E310" s="35"/>
      <c r="F310" s="186" t="s">
        <v>491</v>
      </c>
      <c r="G310" s="35"/>
      <c r="H310" s="35"/>
      <c r="I310" s="187"/>
      <c r="J310" s="35"/>
      <c r="K310" s="35"/>
      <c r="L310" s="38"/>
      <c r="M310" s="188"/>
      <c r="N310" s="189"/>
      <c r="O310" s="63"/>
      <c r="P310" s="63"/>
      <c r="Q310" s="63"/>
      <c r="R310" s="63"/>
      <c r="S310" s="63"/>
      <c r="T310" s="64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127</v>
      </c>
      <c r="AU310" s="16" t="s">
        <v>82</v>
      </c>
    </row>
    <row r="311" spans="1:65" s="2" customFormat="1" ht="11.25">
      <c r="A311" s="33"/>
      <c r="B311" s="34"/>
      <c r="C311" s="35"/>
      <c r="D311" s="190" t="s">
        <v>129</v>
      </c>
      <c r="E311" s="35"/>
      <c r="F311" s="191" t="s">
        <v>492</v>
      </c>
      <c r="G311" s="35"/>
      <c r="H311" s="35"/>
      <c r="I311" s="187"/>
      <c r="J311" s="35"/>
      <c r="K311" s="35"/>
      <c r="L311" s="38"/>
      <c r="M311" s="188"/>
      <c r="N311" s="189"/>
      <c r="O311" s="63"/>
      <c r="P311" s="63"/>
      <c r="Q311" s="63"/>
      <c r="R311" s="63"/>
      <c r="S311" s="63"/>
      <c r="T311" s="64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129</v>
      </c>
      <c r="AU311" s="16" t="s">
        <v>82</v>
      </c>
    </row>
    <row r="312" spans="1:65" s="2" customFormat="1" ht="19.5">
      <c r="A312" s="33"/>
      <c r="B312" s="34"/>
      <c r="C312" s="35"/>
      <c r="D312" s="185" t="s">
        <v>158</v>
      </c>
      <c r="E312" s="35"/>
      <c r="F312" s="203" t="s">
        <v>485</v>
      </c>
      <c r="G312" s="35"/>
      <c r="H312" s="35"/>
      <c r="I312" s="187"/>
      <c r="J312" s="35"/>
      <c r="K312" s="35"/>
      <c r="L312" s="38"/>
      <c r="M312" s="188"/>
      <c r="N312" s="189"/>
      <c r="O312" s="63"/>
      <c r="P312" s="63"/>
      <c r="Q312" s="63"/>
      <c r="R312" s="63"/>
      <c r="S312" s="63"/>
      <c r="T312" s="64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158</v>
      </c>
      <c r="AU312" s="16" t="s">
        <v>82</v>
      </c>
    </row>
    <row r="313" spans="1:65" s="13" customFormat="1" ht="11.25">
      <c r="B313" s="192"/>
      <c r="C313" s="193"/>
      <c r="D313" s="185" t="s">
        <v>131</v>
      </c>
      <c r="E313" s="194" t="s">
        <v>19</v>
      </c>
      <c r="F313" s="195" t="s">
        <v>493</v>
      </c>
      <c r="G313" s="193"/>
      <c r="H313" s="196">
        <v>119.55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131</v>
      </c>
      <c r="AU313" s="202" t="s">
        <v>82</v>
      </c>
      <c r="AV313" s="13" t="s">
        <v>82</v>
      </c>
      <c r="AW313" s="13" t="s">
        <v>33</v>
      </c>
      <c r="AX313" s="13" t="s">
        <v>79</v>
      </c>
      <c r="AY313" s="202" t="s">
        <v>118</v>
      </c>
    </row>
    <row r="314" spans="1:65" s="2" customFormat="1" ht="16.5" customHeight="1">
      <c r="A314" s="33"/>
      <c r="B314" s="34"/>
      <c r="C314" s="172" t="s">
        <v>494</v>
      </c>
      <c r="D314" s="172" t="s">
        <v>120</v>
      </c>
      <c r="E314" s="173" t="s">
        <v>495</v>
      </c>
      <c r="F314" s="174" t="s">
        <v>496</v>
      </c>
      <c r="G314" s="175" t="s">
        <v>123</v>
      </c>
      <c r="H314" s="176">
        <v>804.9</v>
      </c>
      <c r="I314" s="177"/>
      <c r="J314" s="178">
        <f>ROUND(I314*H314,2)</f>
        <v>0</v>
      </c>
      <c r="K314" s="174" t="s">
        <v>124</v>
      </c>
      <c r="L314" s="38"/>
      <c r="M314" s="179" t="s">
        <v>19</v>
      </c>
      <c r="N314" s="180" t="s">
        <v>42</v>
      </c>
      <c r="O314" s="63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83" t="s">
        <v>125</v>
      </c>
      <c r="AT314" s="183" t="s">
        <v>120</v>
      </c>
      <c r="AU314" s="183" t="s">
        <v>82</v>
      </c>
      <c r="AY314" s="16" t="s">
        <v>118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6" t="s">
        <v>79</v>
      </c>
      <c r="BK314" s="184">
        <f>ROUND(I314*H314,2)</f>
        <v>0</v>
      </c>
      <c r="BL314" s="16" t="s">
        <v>125</v>
      </c>
      <c r="BM314" s="183" t="s">
        <v>497</v>
      </c>
    </row>
    <row r="315" spans="1:65" s="2" customFormat="1" ht="11.25">
      <c r="A315" s="33"/>
      <c r="B315" s="34"/>
      <c r="C315" s="35"/>
      <c r="D315" s="185" t="s">
        <v>127</v>
      </c>
      <c r="E315" s="35"/>
      <c r="F315" s="186" t="s">
        <v>498</v>
      </c>
      <c r="G315" s="35"/>
      <c r="H315" s="35"/>
      <c r="I315" s="187"/>
      <c r="J315" s="35"/>
      <c r="K315" s="35"/>
      <c r="L315" s="38"/>
      <c r="M315" s="188"/>
      <c r="N315" s="189"/>
      <c r="O315" s="63"/>
      <c r="P315" s="63"/>
      <c r="Q315" s="63"/>
      <c r="R315" s="63"/>
      <c r="S315" s="63"/>
      <c r="T315" s="64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127</v>
      </c>
      <c r="AU315" s="16" t="s">
        <v>82</v>
      </c>
    </row>
    <row r="316" spans="1:65" s="2" customFormat="1" ht="11.25">
      <c r="A316" s="33"/>
      <c r="B316" s="34"/>
      <c r="C316" s="35"/>
      <c r="D316" s="190" t="s">
        <v>129</v>
      </c>
      <c r="E316" s="35"/>
      <c r="F316" s="191" t="s">
        <v>499</v>
      </c>
      <c r="G316" s="35"/>
      <c r="H316" s="35"/>
      <c r="I316" s="187"/>
      <c r="J316" s="35"/>
      <c r="K316" s="35"/>
      <c r="L316" s="38"/>
      <c r="M316" s="188"/>
      <c r="N316" s="189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129</v>
      </c>
      <c r="AU316" s="16" t="s">
        <v>82</v>
      </c>
    </row>
    <row r="317" spans="1:65" s="13" customFormat="1" ht="11.25">
      <c r="B317" s="192"/>
      <c r="C317" s="193"/>
      <c r="D317" s="185" t="s">
        <v>131</v>
      </c>
      <c r="E317" s="194" t="s">
        <v>19</v>
      </c>
      <c r="F317" s="195" t="s">
        <v>500</v>
      </c>
      <c r="G317" s="193"/>
      <c r="H317" s="196">
        <v>712</v>
      </c>
      <c r="I317" s="197"/>
      <c r="J317" s="193"/>
      <c r="K317" s="193"/>
      <c r="L317" s="198"/>
      <c r="M317" s="199"/>
      <c r="N317" s="200"/>
      <c r="O317" s="200"/>
      <c r="P317" s="200"/>
      <c r="Q317" s="200"/>
      <c r="R317" s="200"/>
      <c r="S317" s="200"/>
      <c r="T317" s="201"/>
      <c r="AT317" s="202" t="s">
        <v>131</v>
      </c>
      <c r="AU317" s="202" t="s">
        <v>82</v>
      </c>
      <c r="AV317" s="13" t="s">
        <v>82</v>
      </c>
      <c r="AW317" s="13" t="s">
        <v>33</v>
      </c>
      <c r="AX317" s="13" t="s">
        <v>71</v>
      </c>
      <c r="AY317" s="202" t="s">
        <v>118</v>
      </c>
    </row>
    <row r="318" spans="1:65" s="13" customFormat="1" ht="11.25">
      <c r="B318" s="192"/>
      <c r="C318" s="193"/>
      <c r="D318" s="185" t="s">
        <v>131</v>
      </c>
      <c r="E318" s="194" t="s">
        <v>19</v>
      </c>
      <c r="F318" s="195" t="s">
        <v>461</v>
      </c>
      <c r="G318" s="193"/>
      <c r="H318" s="196">
        <v>92.9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131</v>
      </c>
      <c r="AU318" s="202" t="s">
        <v>82</v>
      </c>
      <c r="AV318" s="13" t="s">
        <v>82</v>
      </c>
      <c r="AW318" s="13" t="s">
        <v>33</v>
      </c>
      <c r="AX318" s="13" t="s">
        <v>71</v>
      </c>
      <c r="AY318" s="202" t="s">
        <v>118</v>
      </c>
    </row>
    <row r="319" spans="1:65" s="2" customFormat="1" ht="16.5" customHeight="1">
      <c r="A319" s="33"/>
      <c r="B319" s="34"/>
      <c r="C319" s="172" t="s">
        <v>501</v>
      </c>
      <c r="D319" s="172" t="s">
        <v>120</v>
      </c>
      <c r="E319" s="173" t="s">
        <v>502</v>
      </c>
      <c r="F319" s="174" t="s">
        <v>503</v>
      </c>
      <c r="G319" s="175" t="s">
        <v>123</v>
      </c>
      <c r="H319" s="176">
        <v>737.26</v>
      </c>
      <c r="I319" s="177"/>
      <c r="J319" s="178">
        <f>ROUND(I319*H319,2)</f>
        <v>0</v>
      </c>
      <c r="K319" s="174" t="s">
        <v>124</v>
      </c>
      <c r="L319" s="38"/>
      <c r="M319" s="179" t="s">
        <v>19</v>
      </c>
      <c r="N319" s="180" t="s">
        <v>42</v>
      </c>
      <c r="O319" s="63"/>
      <c r="P319" s="181">
        <f>O319*H319</f>
        <v>0</v>
      </c>
      <c r="Q319" s="181">
        <v>0</v>
      </c>
      <c r="R319" s="181">
        <f>Q319*H319</f>
        <v>0</v>
      </c>
      <c r="S319" s="181">
        <v>0</v>
      </c>
      <c r="T319" s="18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3" t="s">
        <v>125</v>
      </c>
      <c r="AT319" s="183" t="s">
        <v>120</v>
      </c>
      <c r="AU319" s="183" t="s">
        <v>82</v>
      </c>
      <c r="AY319" s="16" t="s">
        <v>118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6" t="s">
        <v>79</v>
      </c>
      <c r="BK319" s="184">
        <f>ROUND(I319*H319,2)</f>
        <v>0</v>
      </c>
      <c r="BL319" s="16" t="s">
        <v>125</v>
      </c>
      <c r="BM319" s="183" t="s">
        <v>504</v>
      </c>
    </row>
    <row r="320" spans="1:65" s="2" customFormat="1" ht="11.25">
      <c r="A320" s="33"/>
      <c r="B320" s="34"/>
      <c r="C320" s="35"/>
      <c r="D320" s="185" t="s">
        <v>127</v>
      </c>
      <c r="E320" s="35"/>
      <c r="F320" s="186" t="s">
        <v>505</v>
      </c>
      <c r="G320" s="35"/>
      <c r="H320" s="35"/>
      <c r="I320" s="187"/>
      <c r="J320" s="35"/>
      <c r="K320" s="35"/>
      <c r="L320" s="38"/>
      <c r="M320" s="188"/>
      <c r="N320" s="189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127</v>
      </c>
      <c r="AU320" s="16" t="s">
        <v>82</v>
      </c>
    </row>
    <row r="321" spans="1:65" s="2" customFormat="1" ht="11.25">
      <c r="A321" s="33"/>
      <c r="B321" s="34"/>
      <c r="C321" s="35"/>
      <c r="D321" s="190" t="s">
        <v>129</v>
      </c>
      <c r="E321" s="35"/>
      <c r="F321" s="191" t="s">
        <v>506</v>
      </c>
      <c r="G321" s="35"/>
      <c r="H321" s="35"/>
      <c r="I321" s="187"/>
      <c r="J321" s="35"/>
      <c r="K321" s="35"/>
      <c r="L321" s="38"/>
      <c r="M321" s="188"/>
      <c r="N321" s="189"/>
      <c r="O321" s="63"/>
      <c r="P321" s="63"/>
      <c r="Q321" s="63"/>
      <c r="R321" s="63"/>
      <c r="S321" s="63"/>
      <c r="T321" s="64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129</v>
      </c>
      <c r="AU321" s="16" t="s">
        <v>82</v>
      </c>
    </row>
    <row r="322" spans="1:65" s="2" customFormat="1" ht="19.5">
      <c r="A322" s="33"/>
      <c r="B322" s="34"/>
      <c r="C322" s="35"/>
      <c r="D322" s="185" t="s">
        <v>158</v>
      </c>
      <c r="E322" s="35"/>
      <c r="F322" s="203" t="s">
        <v>507</v>
      </c>
      <c r="G322" s="35"/>
      <c r="H322" s="35"/>
      <c r="I322" s="187"/>
      <c r="J322" s="35"/>
      <c r="K322" s="35"/>
      <c r="L322" s="38"/>
      <c r="M322" s="188"/>
      <c r="N322" s="189"/>
      <c r="O322" s="63"/>
      <c r="P322" s="63"/>
      <c r="Q322" s="63"/>
      <c r="R322" s="63"/>
      <c r="S322" s="63"/>
      <c r="T322" s="6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158</v>
      </c>
      <c r="AU322" s="16" t="s">
        <v>82</v>
      </c>
    </row>
    <row r="323" spans="1:65" s="13" customFormat="1" ht="11.25">
      <c r="B323" s="192"/>
      <c r="C323" s="193"/>
      <c r="D323" s="185" t="s">
        <v>131</v>
      </c>
      <c r="E323" s="194" t="s">
        <v>19</v>
      </c>
      <c r="F323" s="195" t="s">
        <v>508</v>
      </c>
      <c r="G323" s="193"/>
      <c r="H323" s="196">
        <v>644.36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131</v>
      </c>
      <c r="AU323" s="202" t="s">
        <v>82</v>
      </c>
      <c r="AV323" s="13" t="s">
        <v>82</v>
      </c>
      <c r="AW323" s="13" t="s">
        <v>33</v>
      </c>
      <c r="AX323" s="13" t="s">
        <v>71</v>
      </c>
      <c r="AY323" s="202" t="s">
        <v>118</v>
      </c>
    </row>
    <row r="324" spans="1:65" s="13" customFormat="1" ht="11.25">
      <c r="B324" s="192"/>
      <c r="C324" s="193"/>
      <c r="D324" s="185" t="s">
        <v>131</v>
      </c>
      <c r="E324" s="194" t="s">
        <v>19</v>
      </c>
      <c r="F324" s="195" t="s">
        <v>461</v>
      </c>
      <c r="G324" s="193"/>
      <c r="H324" s="196">
        <v>92.9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131</v>
      </c>
      <c r="AU324" s="202" t="s">
        <v>82</v>
      </c>
      <c r="AV324" s="13" t="s">
        <v>82</v>
      </c>
      <c r="AW324" s="13" t="s">
        <v>33</v>
      </c>
      <c r="AX324" s="13" t="s">
        <v>71</v>
      </c>
      <c r="AY324" s="202" t="s">
        <v>118</v>
      </c>
    </row>
    <row r="325" spans="1:65" s="2" customFormat="1" ht="16.5" customHeight="1">
      <c r="A325" s="33"/>
      <c r="B325" s="34"/>
      <c r="C325" s="172" t="s">
        <v>509</v>
      </c>
      <c r="D325" s="172" t="s">
        <v>120</v>
      </c>
      <c r="E325" s="173" t="s">
        <v>510</v>
      </c>
      <c r="F325" s="174" t="s">
        <v>511</v>
      </c>
      <c r="G325" s="175" t="s">
        <v>123</v>
      </c>
      <c r="H325" s="176">
        <v>837.35</v>
      </c>
      <c r="I325" s="177"/>
      <c r="J325" s="178">
        <f>ROUND(I325*H325,2)</f>
        <v>0</v>
      </c>
      <c r="K325" s="174" t="s">
        <v>124</v>
      </c>
      <c r="L325" s="38"/>
      <c r="M325" s="179" t="s">
        <v>19</v>
      </c>
      <c r="N325" s="180" t="s">
        <v>42</v>
      </c>
      <c r="O325" s="63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3" t="s">
        <v>125</v>
      </c>
      <c r="AT325" s="183" t="s">
        <v>120</v>
      </c>
      <c r="AU325" s="183" t="s">
        <v>82</v>
      </c>
      <c r="AY325" s="16" t="s">
        <v>118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6" t="s">
        <v>79</v>
      </c>
      <c r="BK325" s="184">
        <f>ROUND(I325*H325,2)</f>
        <v>0</v>
      </c>
      <c r="BL325" s="16" t="s">
        <v>125</v>
      </c>
      <c r="BM325" s="183" t="s">
        <v>512</v>
      </c>
    </row>
    <row r="326" spans="1:65" s="2" customFormat="1" ht="11.25">
      <c r="A326" s="33"/>
      <c r="B326" s="34"/>
      <c r="C326" s="35"/>
      <c r="D326" s="185" t="s">
        <v>127</v>
      </c>
      <c r="E326" s="35"/>
      <c r="F326" s="186" t="s">
        <v>513</v>
      </c>
      <c r="G326" s="35"/>
      <c r="H326" s="35"/>
      <c r="I326" s="187"/>
      <c r="J326" s="35"/>
      <c r="K326" s="35"/>
      <c r="L326" s="38"/>
      <c r="M326" s="188"/>
      <c r="N326" s="189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127</v>
      </c>
      <c r="AU326" s="16" t="s">
        <v>82</v>
      </c>
    </row>
    <row r="327" spans="1:65" s="2" customFormat="1" ht="11.25">
      <c r="A327" s="33"/>
      <c r="B327" s="34"/>
      <c r="C327" s="35"/>
      <c r="D327" s="190" t="s">
        <v>129</v>
      </c>
      <c r="E327" s="35"/>
      <c r="F327" s="191" t="s">
        <v>514</v>
      </c>
      <c r="G327" s="35"/>
      <c r="H327" s="35"/>
      <c r="I327" s="187"/>
      <c r="J327" s="35"/>
      <c r="K327" s="35"/>
      <c r="L327" s="38"/>
      <c r="M327" s="188"/>
      <c r="N327" s="189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129</v>
      </c>
      <c r="AU327" s="16" t="s">
        <v>82</v>
      </c>
    </row>
    <row r="328" spans="1:65" s="13" customFormat="1" ht="11.25">
      <c r="B328" s="192"/>
      <c r="C328" s="193"/>
      <c r="D328" s="185" t="s">
        <v>131</v>
      </c>
      <c r="E328" s="194" t="s">
        <v>19</v>
      </c>
      <c r="F328" s="195" t="s">
        <v>515</v>
      </c>
      <c r="G328" s="193"/>
      <c r="H328" s="196">
        <v>836.85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131</v>
      </c>
      <c r="AU328" s="202" t="s">
        <v>82</v>
      </c>
      <c r="AV328" s="13" t="s">
        <v>82</v>
      </c>
      <c r="AW328" s="13" t="s">
        <v>33</v>
      </c>
      <c r="AX328" s="13" t="s">
        <v>71</v>
      </c>
      <c r="AY328" s="202" t="s">
        <v>118</v>
      </c>
    </row>
    <row r="329" spans="1:65" s="13" customFormat="1" ht="11.25">
      <c r="B329" s="192"/>
      <c r="C329" s="193"/>
      <c r="D329" s="185" t="s">
        <v>131</v>
      </c>
      <c r="E329" s="194" t="s">
        <v>19</v>
      </c>
      <c r="F329" s="195" t="s">
        <v>463</v>
      </c>
      <c r="G329" s="193"/>
      <c r="H329" s="196">
        <v>0.5</v>
      </c>
      <c r="I329" s="197"/>
      <c r="J329" s="193"/>
      <c r="K329" s="193"/>
      <c r="L329" s="198"/>
      <c r="M329" s="199"/>
      <c r="N329" s="200"/>
      <c r="O329" s="200"/>
      <c r="P329" s="200"/>
      <c r="Q329" s="200"/>
      <c r="R329" s="200"/>
      <c r="S329" s="200"/>
      <c r="T329" s="201"/>
      <c r="AT329" s="202" t="s">
        <v>131</v>
      </c>
      <c r="AU329" s="202" t="s">
        <v>82</v>
      </c>
      <c r="AV329" s="13" t="s">
        <v>82</v>
      </c>
      <c r="AW329" s="13" t="s">
        <v>33</v>
      </c>
      <c r="AX329" s="13" t="s">
        <v>71</v>
      </c>
      <c r="AY329" s="202" t="s">
        <v>118</v>
      </c>
    </row>
    <row r="330" spans="1:65" s="2" customFormat="1" ht="16.5" customHeight="1">
      <c r="A330" s="33"/>
      <c r="B330" s="34"/>
      <c r="C330" s="172" t="s">
        <v>516</v>
      </c>
      <c r="D330" s="172" t="s">
        <v>120</v>
      </c>
      <c r="E330" s="173" t="s">
        <v>517</v>
      </c>
      <c r="F330" s="174" t="s">
        <v>518</v>
      </c>
      <c r="G330" s="175" t="s">
        <v>123</v>
      </c>
      <c r="H330" s="176">
        <v>873.21500000000003</v>
      </c>
      <c r="I330" s="177"/>
      <c r="J330" s="178">
        <f>ROUND(I330*H330,2)</f>
        <v>0</v>
      </c>
      <c r="K330" s="174" t="s">
        <v>124</v>
      </c>
      <c r="L330" s="38"/>
      <c r="M330" s="179" t="s">
        <v>19</v>
      </c>
      <c r="N330" s="180" t="s">
        <v>42</v>
      </c>
      <c r="O330" s="63"/>
      <c r="P330" s="181">
        <f>O330*H330</f>
        <v>0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3" t="s">
        <v>125</v>
      </c>
      <c r="AT330" s="183" t="s">
        <v>120</v>
      </c>
      <c r="AU330" s="183" t="s">
        <v>82</v>
      </c>
      <c r="AY330" s="16" t="s">
        <v>118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79</v>
      </c>
      <c r="BK330" s="184">
        <f>ROUND(I330*H330,2)</f>
        <v>0</v>
      </c>
      <c r="BL330" s="16" t="s">
        <v>125</v>
      </c>
      <c r="BM330" s="183" t="s">
        <v>519</v>
      </c>
    </row>
    <row r="331" spans="1:65" s="2" customFormat="1" ht="19.5">
      <c r="A331" s="33"/>
      <c r="B331" s="34"/>
      <c r="C331" s="35"/>
      <c r="D331" s="185" t="s">
        <v>127</v>
      </c>
      <c r="E331" s="35"/>
      <c r="F331" s="186" t="s">
        <v>520</v>
      </c>
      <c r="G331" s="35"/>
      <c r="H331" s="35"/>
      <c r="I331" s="187"/>
      <c r="J331" s="35"/>
      <c r="K331" s="35"/>
      <c r="L331" s="38"/>
      <c r="M331" s="188"/>
      <c r="N331" s="189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127</v>
      </c>
      <c r="AU331" s="16" t="s">
        <v>82</v>
      </c>
    </row>
    <row r="332" spans="1:65" s="2" customFormat="1" ht="11.25">
      <c r="A332" s="33"/>
      <c r="B332" s="34"/>
      <c r="C332" s="35"/>
      <c r="D332" s="190" t="s">
        <v>129</v>
      </c>
      <c r="E332" s="35"/>
      <c r="F332" s="191" t="s">
        <v>521</v>
      </c>
      <c r="G332" s="35"/>
      <c r="H332" s="35"/>
      <c r="I332" s="187"/>
      <c r="J332" s="35"/>
      <c r="K332" s="35"/>
      <c r="L332" s="38"/>
      <c r="M332" s="188"/>
      <c r="N332" s="189"/>
      <c r="O332" s="63"/>
      <c r="P332" s="63"/>
      <c r="Q332" s="63"/>
      <c r="R332" s="63"/>
      <c r="S332" s="63"/>
      <c r="T332" s="64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129</v>
      </c>
      <c r="AU332" s="16" t="s">
        <v>82</v>
      </c>
    </row>
    <row r="333" spans="1:65" s="13" customFormat="1" ht="11.25">
      <c r="B333" s="192"/>
      <c r="C333" s="193"/>
      <c r="D333" s="185" t="s">
        <v>131</v>
      </c>
      <c r="E333" s="194" t="s">
        <v>19</v>
      </c>
      <c r="F333" s="195" t="s">
        <v>522</v>
      </c>
      <c r="G333" s="193"/>
      <c r="H333" s="196">
        <v>872.71500000000003</v>
      </c>
      <c r="I333" s="197"/>
      <c r="J333" s="193"/>
      <c r="K333" s="193"/>
      <c r="L333" s="198"/>
      <c r="M333" s="199"/>
      <c r="N333" s="200"/>
      <c r="O333" s="200"/>
      <c r="P333" s="200"/>
      <c r="Q333" s="200"/>
      <c r="R333" s="200"/>
      <c r="S333" s="200"/>
      <c r="T333" s="201"/>
      <c r="AT333" s="202" t="s">
        <v>131</v>
      </c>
      <c r="AU333" s="202" t="s">
        <v>82</v>
      </c>
      <c r="AV333" s="13" t="s">
        <v>82</v>
      </c>
      <c r="AW333" s="13" t="s">
        <v>33</v>
      </c>
      <c r="AX333" s="13" t="s">
        <v>71</v>
      </c>
      <c r="AY333" s="202" t="s">
        <v>118</v>
      </c>
    </row>
    <row r="334" spans="1:65" s="13" customFormat="1" ht="11.25">
      <c r="B334" s="192"/>
      <c r="C334" s="193"/>
      <c r="D334" s="185" t="s">
        <v>131</v>
      </c>
      <c r="E334" s="194" t="s">
        <v>19</v>
      </c>
      <c r="F334" s="195" t="s">
        <v>463</v>
      </c>
      <c r="G334" s="193"/>
      <c r="H334" s="196">
        <v>0.5</v>
      </c>
      <c r="I334" s="197"/>
      <c r="J334" s="193"/>
      <c r="K334" s="193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131</v>
      </c>
      <c r="AU334" s="202" t="s">
        <v>82</v>
      </c>
      <c r="AV334" s="13" t="s">
        <v>82</v>
      </c>
      <c r="AW334" s="13" t="s">
        <v>33</v>
      </c>
      <c r="AX334" s="13" t="s">
        <v>71</v>
      </c>
      <c r="AY334" s="202" t="s">
        <v>118</v>
      </c>
    </row>
    <row r="335" spans="1:65" s="2" customFormat="1" ht="21.75" customHeight="1">
      <c r="A335" s="33"/>
      <c r="B335" s="34"/>
      <c r="C335" s="172" t="s">
        <v>523</v>
      </c>
      <c r="D335" s="172" t="s">
        <v>120</v>
      </c>
      <c r="E335" s="173" t="s">
        <v>524</v>
      </c>
      <c r="F335" s="174" t="s">
        <v>525</v>
      </c>
      <c r="G335" s="175" t="s">
        <v>123</v>
      </c>
      <c r="H335" s="176">
        <v>726.58</v>
      </c>
      <c r="I335" s="177"/>
      <c r="J335" s="178">
        <f>ROUND(I335*H335,2)</f>
        <v>0</v>
      </c>
      <c r="K335" s="174" t="s">
        <v>124</v>
      </c>
      <c r="L335" s="38"/>
      <c r="M335" s="179" t="s">
        <v>19</v>
      </c>
      <c r="N335" s="180" t="s">
        <v>42</v>
      </c>
      <c r="O335" s="63"/>
      <c r="P335" s="181">
        <f>O335*H335</f>
        <v>0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3" t="s">
        <v>125</v>
      </c>
      <c r="AT335" s="183" t="s">
        <v>120</v>
      </c>
      <c r="AU335" s="183" t="s">
        <v>82</v>
      </c>
      <c r="AY335" s="16" t="s">
        <v>118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6" t="s">
        <v>79</v>
      </c>
      <c r="BK335" s="184">
        <f>ROUND(I335*H335,2)</f>
        <v>0</v>
      </c>
      <c r="BL335" s="16" t="s">
        <v>125</v>
      </c>
      <c r="BM335" s="183" t="s">
        <v>526</v>
      </c>
    </row>
    <row r="336" spans="1:65" s="2" customFormat="1" ht="19.5">
      <c r="A336" s="33"/>
      <c r="B336" s="34"/>
      <c r="C336" s="35"/>
      <c r="D336" s="185" t="s">
        <v>127</v>
      </c>
      <c r="E336" s="35"/>
      <c r="F336" s="186" t="s">
        <v>527</v>
      </c>
      <c r="G336" s="35"/>
      <c r="H336" s="35"/>
      <c r="I336" s="187"/>
      <c r="J336" s="35"/>
      <c r="K336" s="35"/>
      <c r="L336" s="38"/>
      <c r="M336" s="188"/>
      <c r="N336" s="189"/>
      <c r="O336" s="63"/>
      <c r="P336" s="63"/>
      <c r="Q336" s="63"/>
      <c r="R336" s="63"/>
      <c r="S336" s="63"/>
      <c r="T336" s="6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127</v>
      </c>
      <c r="AU336" s="16" t="s">
        <v>82</v>
      </c>
    </row>
    <row r="337" spans="1:65" s="2" customFormat="1" ht="11.25">
      <c r="A337" s="33"/>
      <c r="B337" s="34"/>
      <c r="C337" s="35"/>
      <c r="D337" s="190" t="s">
        <v>129</v>
      </c>
      <c r="E337" s="35"/>
      <c r="F337" s="191" t="s">
        <v>528</v>
      </c>
      <c r="G337" s="35"/>
      <c r="H337" s="35"/>
      <c r="I337" s="187"/>
      <c r="J337" s="35"/>
      <c r="K337" s="35"/>
      <c r="L337" s="38"/>
      <c r="M337" s="188"/>
      <c r="N337" s="189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129</v>
      </c>
      <c r="AU337" s="16" t="s">
        <v>82</v>
      </c>
    </row>
    <row r="338" spans="1:65" s="13" customFormat="1" ht="11.25">
      <c r="B338" s="192"/>
      <c r="C338" s="193"/>
      <c r="D338" s="185" t="s">
        <v>131</v>
      </c>
      <c r="E338" s="194" t="s">
        <v>19</v>
      </c>
      <c r="F338" s="195" t="s">
        <v>529</v>
      </c>
      <c r="G338" s="193"/>
      <c r="H338" s="196">
        <v>633.67999999999995</v>
      </c>
      <c r="I338" s="197"/>
      <c r="J338" s="193"/>
      <c r="K338" s="193"/>
      <c r="L338" s="198"/>
      <c r="M338" s="199"/>
      <c r="N338" s="200"/>
      <c r="O338" s="200"/>
      <c r="P338" s="200"/>
      <c r="Q338" s="200"/>
      <c r="R338" s="200"/>
      <c r="S338" s="200"/>
      <c r="T338" s="201"/>
      <c r="AT338" s="202" t="s">
        <v>131</v>
      </c>
      <c r="AU338" s="202" t="s">
        <v>82</v>
      </c>
      <c r="AV338" s="13" t="s">
        <v>82</v>
      </c>
      <c r="AW338" s="13" t="s">
        <v>33</v>
      </c>
      <c r="AX338" s="13" t="s">
        <v>71</v>
      </c>
      <c r="AY338" s="202" t="s">
        <v>118</v>
      </c>
    </row>
    <row r="339" spans="1:65" s="13" customFormat="1" ht="11.25">
      <c r="B339" s="192"/>
      <c r="C339" s="193"/>
      <c r="D339" s="185" t="s">
        <v>131</v>
      </c>
      <c r="E339" s="194" t="s">
        <v>19</v>
      </c>
      <c r="F339" s="195" t="s">
        <v>461</v>
      </c>
      <c r="G339" s="193"/>
      <c r="H339" s="196">
        <v>92.9</v>
      </c>
      <c r="I339" s="197"/>
      <c r="J339" s="193"/>
      <c r="K339" s="193"/>
      <c r="L339" s="198"/>
      <c r="M339" s="199"/>
      <c r="N339" s="200"/>
      <c r="O339" s="200"/>
      <c r="P339" s="200"/>
      <c r="Q339" s="200"/>
      <c r="R339" s="200"/>
      <c r="S339" s="200"/>
      <c r="T339" s="201"/>
      <c r="AT339" s="202" t="s">
        <v>131</v>
      </c>
      <c r="AU339" s="202" t="s">
        <v>82</v>
      </c>
      <c r="AV339" s="13" t="s">
        <v>82</v>
      </c>
      <c r="AW339" s="13" t="s">
        <v>33</v>
      </c>
      <c r="AX339" s="13" t="s">
        <v>71</v>
      </c>
      <c r="AY339" s="202" t="s">
        <v>118</v>
      </c>
    </row>
    <row r="340" spans="1:65" s="12" customFormat="1" ht="22.9" customHeight="1">
      <c r="B340" s="156"/>
      <c r="C340" s="157"/>
      <c r="D340" s="158" t="s">
        <v>70</v>
      </c>
      <c r="E340" s="170" t="s">
        <v>179</v>
      </c>
      <c r="F340" s="170" t="s">
        <v>530</v>
      </c>
      <c r="G340" s="157"/>
      <c r="H340" s="157"/>
      <c r="I340" s="160"/>
      <c r="J340" s="171">
        <f>BK340</f>
        <v>0</v>
      </c>
      <c r="K340" s="157"/>
      <c r="L340" s="162"/>
      <c r="M340" s="163"/>
      <c r="N340" s="164"/>
      <c r="O340" s="164"/>
      <c r="P340" s="165">
        <f>SUM(P341:P365)</f>
        <v>0</v>
      </c>
      <c r="Q340" s="164"/>
      <c r="R340" s="165">
        <f>SUM(R341:R365)</f>
        <v>6.6926432</v>
      </c>
      <c r="S340" s="164"/>
      <c r="T340" s="166">
        <f>SUM(T341:T365)</f>
        <v>0.61959200000000003</v>
      </c>
      <c r="AR340" s="167" t="s">
        <v>79</v>
      </c>
      <c r="AT340" s="168" t="s">
        <v>70</v>
      </c>
      <c r="AU340" s="168" t="s">
        <v>79</v>
      </c>
      <c r="AY340" s="167" t="s">
        <v>118</v>
      </c>
      <c r="BK340" s="169">
        <f>SUM(BK341:BK365)</f>
        <v>0</v>
      </c>
    </row>
    <row r="341" spans="1:65" s="2" customFormat="1" ht="16.5" customHeight="1">
      <c r="A341" s="33"/>
      <c r="B341" s="34"/>
      <c r="C341" s="172" t="s">
        <v>531</v>
      </c>
      <c r="D341" s="172" t="s">
        <v>120</v>
      </c>
      <c r="E341" s="173" t="s">
        <v>532</v>
      </c>
      <c r="F341" s="174" t="s">
        <v>533</v>
      </c>
      <c r="G341" s="175" t="s">
        <v>429</v>
      </c>
      <c r="H341" s="176">
        <v>24</v>
      </c>
      <c r="I341" s="177"/>
      <c r="J341" s="178">
        <f>ROUND(I341*H341,2)</f>
        <v>0</v>
      </c>
      <c r="K341" s="174" t="s">
        <v>124</v>
      </c>
      <c r="L341" s="38"/>
      <c r="M341" s="179" t="s">
        <v>19</v>
      </c>
      <c r="N341" s="180" t="s">
        <v>42</v>
      </c>
      <c r="O341" s="63"/>
      <c r="P341" s="181">
        <f>O341*H341</f>
        <v>0</v>
      </c>
      <c r="Q341" s="181">
        <v>0.15540000000000001</v>
      </c>
      <c r="R341" s="181">
        <f>Q341*H341</f>
        <v>3.7296000000000005</v>
      </c>
      <c r="S341" s="181">
        <v>0</v>
      </c>
      <c r="T341" s="18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83" t="s">
        <v>125</v>
      </c>
      <c r="AT341" s="183" t="s">
        <v>120</v>
      </c>
      <c r="AU341" s="183" t="s">
        <v>82</v>
      </c>
      <c r="AY341" s="16" t="s">
        <v>118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6" t="s">
        <v>79</v>
      </c>
      <c r="BK341" s="184">
        <f>ROUND(I341*H341,2)</f>
        <v>0</v>
      </c>
      <c r="BL341" s="16" t="s">
        <v>125</v>
      </c>
      <c r="BM341" s="183" t="s">
        <v>534</v>
      </c>
    </row>
    <row r="342" spans="1:65" s="2" customFormat="1" ht="19.5">
      <c r="A342" s="33"/>
      <c r="B342" s="34"/>
      <c r="C342" s="35"/>
      <c r="D342" s="185" t="s">
        <v>127</v>
      </c>
      <c r="E342" s="35"/>
      <c r="F342" s="186" t="s">
        <v>535</v>
      </c>
      <c r="G342" s="35"/>
      <c r="H342" s="35"/>
      <c r="I342" s="187"/>
      <c r="J342" s="35"/>
      <c r="K342" s="35"/>
      <c r="L342" s="38"/>
      <c r="M342" s="188"/>
      <c r="N342" s="189"/>
      <c r="O342" s="63"/>
      <c r="P342" s="63"/>
      <c r="Q342" s="63"/>
      <c r="R342" s="63"/>
      <c r="S342" s="63"/>
      <c r="T342" s="64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127</v>
      </c>
      <c r="AU342" s="16" t="s">
        <v>82</v>
      </c>
    </row>
    <row r="343" spans="1:65" s="2" customFormat="1" ht="11.25">
      <c r="A343" s="33"/>
      <c r="B343" s="34"/>
      <c r="C343" s="35"/>
      <c r="D343" s="190" t="s">
        <v>129</v>
      </c>
      <c r="E343" s="35"/>
      <c r="F343" s="191" t="s">
        <v>536</v>
      </c>
      <c r="G343" s="35"/>
      <c r="H343" s="35"/>
      <c r="I343" s="187"/>
      <c r="J343" s="35"/>
      <c r="K343" s="35"/>
      <c r="L343" s="38"/>
      <c r="M343" s="188"/>
      <c r="N343" s="189"/>
      <c r="O343" s="63"/>
      <c r="P343" s="63"/>
      <c r="Q343" s="63"/>
      <c r="R343" s="63"/>
      <c r="S343" s="63"/>
      <c r="T343" s="6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129</v>
      </c>
      <c r="AU343" s="16" t="s">
        <v>82</v>
      </c>
    </row>
    <row r="344" spans="1:65" s="13" customFormat="1" ht="11.25">
      <c r="B344" s="192"/>
      <c r="C344" s="193"/>
      <c r="D344" s="185" t="s">
        <v>131</v>
      </c>
      <c r="E344" s="194" t="s">
        <v>19</v>
      </c>
      <c r="F344" s="195" t="s">
        <v>537</v>
      </c>
      <c r="G344" s="193"/>
      <c r="H344" s="196">
        <v>20</v>
      </c>
      <c r="I344" s="197"/>
      <c r="J344" s="193"/>
      <c r="K344" s="193"/>
      <c r="L344" s="198"/>
      <c r="M344" s="199"/>
      <c r="N344" s="200"/>
      <c r="O344" s="200"/>
      <c r="P344" s="200"/>
      <c r="Q344" s="200"/>
      <c r="R344" s="200"/>
      <c r="S344" s="200"/>
      <c r="T344" s="201"/>
      <c r="AT344" s="202" t="s">
        <v>131</v>
      </c>
      <c r="AU344" s="202" t="s">
        <v>82</v>
      </c>
      <c r="AV344" s="13" t="s">
        <v>82</v>
      </c>
      <c r="AW344" s="13" t="s">
        <v>33</v>
      </c>
      <c r="AX344" s="13" t="s">
        <v>71</v>
      </c>
      <c r="AY344" s="202" t="s">
        <v>118</v>
      </c>
    </row>
    <row r="345" spans="1:65" s="13" customFormat="1" ht="11.25">
      <c r="B345" s="192"/>
      <c r="C345" s="193"/>
      <c r="D345" s="185" t="s">
        <v>131</v>
      </c>
      <c r="E345" s="194" t="s">
        <v>19</v>
      </c>
      <c r="F345" s="195" t="s">
        <v>538</v>
      </c>
      <c r="G345" s="193"/>
      <c r="H345" s="196">
        <v>4</v>
      </c>
      <c r="I345" s="197"/>
      <c r="J345" s="193"/>
      <c r="K345" s="193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131</v>
      </c>
      <c r="AU345" s="202" t="s">
        <v>82</v>
      </c>
      <c r="AV345" s="13" t="s">
        <v>82</v>
      </c>
      <c r="AW345" s="13" t="s">
        <v>33</v>
      </c>
      <c r="AX345" s="13" t="s">
        <v>71</v>
      </c>
      <c r="AY345" s="202" t="s">
        <v>118</v>
      </c>
    </row>
    <row r="346" spans="1:65" s="2" customFormat="1" ht="16.5" customHeight="1">
      <c r="A346" s="33"/>
      <c r="B346" s="34"/>
      <c r="C346" s="204" t="s">
        <v>539</v>
      </c>
      <c r="D346" s="204" t="s">
        <v>375</v>
      </c>
      <c r="E346" s="205" t="s">
        <v>540</v>
      </c>
      <c r="F346" s="206" t="s">
        <v>541</v>
      </c>
      <c r="G346" s="207" t="s">
        <v>429</v>
      </c>
      <c r="H346" s="208">
        <v>23</v>
      </c>
      <c r="I346" s="209"/>
      <c r="J346" s="210">
        <f>ROUND(I346*H346,2)</f>
        <v>0</v>
      </c>
      <c r="K346" s="206" t="s">
        <v>124</v>
      </c>
      <c r="L346" s="211"/>
      <c r="M346" s="212" t="s">
        <v>19</v>
      </c>
      <c r="N346" s="213" t="s">
        <v>42</v>
      </c>
      <c r="O346" s="63"/>
      <c r="P346" s="181">
        <f>O346*H346</f>
        <v>0</v>
      </c>
      <c r="Q346" s="181">
        <v>0.08</v>
      </c>
      <c r="R346" s="181">
        <f>Q346*H346</f>
        <v>1.84</v>
      </c>
      <c r="S346" s="181">
        <v>0</v>
      </c>
      <c r="T346" s="18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83" t="s">
        <v>172</v>
      </c>
      <c r="AT346" s="183" t="s">
        <v>375</v>
      </c>
      <c r="AU346" s="183" t="s">
        <v>82</v>
      </c>
      <c r="AY346" s="16" t="s">
        <v>118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6" t="s">
        <v>79</v>
      </c>
      <c r="BK346" s="184">
        <f>ROUND(I346*H346,2)</f>
        <v>0</v>
      </c>
      <c r="BL346" s="16" t="s">
        <v>125</v>
      </c>
      <c r="BM346" s="183" t="s">
        <v>542</v>
      </c>
    </row>
    <row r="347" spans="1:65" s="2" customFormat="1" ht="11.25">
      <c r="A347" s="33"/>
      <c r="B347" s="34"/>
      <c r="C347" s="35"/>
      <c r="D347" s="185" t="s">
        <v>127</v>
      </c>
      <c r="E347" s="35"/>
      <c r="F347" s="186" t="s">
        <v>541</v>
      </c>
      <c r="G347" s="35"/>
      <c r="H347" s="35"/>
      <c r="I347" s="187"/>
      <c r="J347" s="35"/>
      <c r="K347" s="35"/>
      <c r="L347" s="38"/>
      <c r="M347" s="188"/>
      <c r="N347" s="189"/>
      <c r="O347" s="63"/>
      <c r="P347" s="63"/>
      <c r="Q347" s="63"/>
      <c r="R347" s="63"/>
      <c r="S347" s="63"/>
      <c r="T347" s="64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127</v>
      </c>
      <c r="AU347" s="16" t="s">
        <v>82</v>
      </c>
    </row>
    <row r="348" spans="1:65" s="13" customFormat="1" ht="11.25">
      <c r="B348" s="192"/>
      <c r="C348" s="193"/>
      <c r="D348" s="185" t="s">
        <v>131</v>
      </c>
      <c r="E348" s="194" t="s">
        <v>19</v>
      </c>
      <c r="F348" s="195" t="s">
        <v>543</v>
      </c>
      <c r="G348" s="193"/>
      <c r="H348" s="196">
        <v>23</v>
      </c>
      <c r="I348" s="197"/>
      <c r="J348" s="193"/>
      <c r="K348" s="193"/>
      <c r="L348" s="198"/>
      <c r="M348" s="199"/>
      <c r="N348" s="200"/>
      <c r="O348" s="200"/>
      <c r="P348" s="200"/>
      <c r="Q348" s="200"/>
      <c r="R348" s="200"/>
      <c r="S348" s="200"/>
      <c r="T348" s="201"/>
      <c r="AT348" s="202" t="s">
        <v>131</v>
      </c>
      <c r="AU348" s="202" t="s">
        <v>82</v>
      </c>
      <c r="AV348" s="13" t="s">
        <v>82</v>
      </c>
      <c r="AW348" s="13" t="s">
        <v>33</v>
      </c>
      <c r="AX348" s="13" t="s">
        <v>79</v>
      </c>
      <c r="AY348" s="202" t="s">
        <v>118</v>
      </c>
    </row>
    <row r="349" spans="1:65" s="2" customFormat="1" ht="16.5" customHeight="1">
      <c r="A349" s="33"/>
      <c r="B349" s="34"/>
      <c r="C349" s="204" t="s">
        <v>544</v>
      </c>
      <c r="D349" s="204" t="s">
        <v>375</v>
      </c>
      <c r="E349" s="205" t="s">
        <v>545</v>
      </c>
      <c r="F349" s="206" t="s">
        <v>546</v>
      </c>
      <c r="G349" s="207" t="s">
        <v>429</v>
      </c>
      <c r="H349" s="208">
        <v>1</v>
      </c>
      <c r="I349" s="209"/>
      <c r="J349" s="210">
        <f>ROUND(I349*H349,2)</f>
        <v>0</v>
      </c>
      <c r="K349" s="206" t="s">
        <v>124</v>
      </c>
      <c r="L349" s="211"/>
      <c r="M349" s="212" t="s">
        <v>19</v>
      </c>
      <c r="N349" s="213" t="s">
        <v>42</v>
      </c>
      <c r="O349" s="63"/>
      <c r="P349" s="181">
        <f>O349*H349</f>
        <v>0</v>
      </c>
      <c r="Q349" s="181">
        <v>0.04</v>
      </c>
      <c r="R349" s="181">
        <f>Q349*H349</f>
        <v>0.04</v>
      </c>
      <c r="S349" s="181">
        <v>0</v>
      </c>
      <c r="T349" s="18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83" t="s">
        <v>172</v>
      </c>
      <c r="AT349" s="183" t="s">
        <v>375</v>
      </c>
      <c r="AU349" s="183" t="s">
        <v>82</v>
      </c>
      <c r="AY349" s="16" t="s">
        <v>118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6" t="s">
        <v>79</v>
      </c>
      <c r="BK349" s="184">
        <f>ROUND(I349*H349,2)</f>
        <v>0</v>
      </c>
      <c r="BL349" s="16" t="s">
        <v>125</v>
      </c>
      <c r="BM349" s="183" t="s">
        <v>547</v>
      </c>
    </row>
    <row r="350" spans="1:65" s="2" customFormat="1" ht="11.25">
      <c r="A350" s="33"/>
      <c r="B350" s="34"/>
      <c r="C350" s="35"/>
      <c r="D350" s="185" t="s">
        <v>127</v>
      </c>
      <c r="E350" s="35"/>
      <c r="F350" s="186" t="s">
        <v>546</v>
      </c>
      <c r="G350" s="35"/>
      <c r="H350" s="35"/>
      <c r="I350" s="187"/>
      <c r="J350" s="35"/>
      <c r="K350" s="35"/>
      <c r="L350" s="38"/>
      <c r="M350" s="188"/>
      <c r="N350" s="189"/>
      <c r="O350" s="63"/>
      <c r="P350" s="63"/>
      <c r="Q350" s="63"/>
      <c r="R350" s="63"/>
      <c r="S350" s="63"/>
      <c r="T350" s="64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127</v>
      </c>
      <c r="AU350" s="16" t="s">
        <v>82</v>
      </c>
    </row>
    <row r="351" spans="1:65" s="13" customFormat="1" ht="11.25">
      <c r="B351" s="192"/>
      <c r="C351" s="193"/>
      <c r="D351" s="185" t="s">
        <v>131</v>
      </c>
      <c r="E351" s="194" t="s">
        <v>19</v>
      </c>
      <c r="F351" s="195" t="s">
        <v>548</v>
      </c>
      <c r="G351" s="193"/>
      <c r="H351" s="196">
        <v>1</v>
      </c>
      <c r="I351" s="197"/>
      <c r="J351" s="193"/>
      <c r="K351" s="193"/>
      <c r="L351" s="198"/>
      <c r="M351" s="199"/>
      <c r="N351" s="200"/>
      <c r="O351" s="200"/>
      <c r="P351" s="200"/>
      <c r="Q351" s="200"/>
      <c r="R351" s="200"/>
      <c r="S351" s="200"/>
      <c r="T351" s="201"/>
      <c r="AT351" s="202" t="s">
        <v>131</v>
      </c>
      <c r="AU351" s="202" t="s">
        <v>82</v>
      </c>
      <c r="AV351" s="13" t="s">
        <v>82</v>
      </c>
      <c r="AW351" s="13" t="s">
        <v>33</v>
      </c>
      <c r="AX351" s="13" t="s">
        <v>79</v>
      </c>
      <c r="AY351" s="202" t="s">
        <v>118</v>
      </c>
    </row>
    <row r="352" spans="1:65" s="2" customFormat="1" ht="16.5" customHeight="1">
      <c r="A352" s="33"/>
      <c r="B352" s="34"/>
      <c r="C352" s="172" t="s">
        <v>549</v>
      </c>
      <c r="D352" s="172" t="s">
        <v>120</v>
      </c>
      <c r="E352" s="173" t="s">
        <v>550</v>
      </c>
      <c r="F352" s="174" t="s">
        <v>551</v>
      </c>
      <c r="G352" s="175" t="s">
        <v>209</v>
      </c>
      <c r="H352" s="176">
        <v>0.48</v>
      </c>
      <c r="I352" s="177"/>
      <c r="J352" s="178">
        <f>ROUND(I352*H352,2)</f>
        <v>0</v>
      </c>
      <c r="K352" s="174" t="s">
        <v>124</v>
      </c>
      <c r="L352" s="38"/>
      <c r="M352" s="179" t="s">
        <v>19</v>
      </c>
      <c r="N352" s="180" t="s">
        <v>42</v>
      </c>
      <c r="O352" s="63"/>
      <c r="P352" s="181">
        <f>O352*H352</f>
        <v>0</v>
      </c>
      <c r="Q352" s="181">
        <v>2.2563399999999998</v>
      </c>
      <c r="R352" s="181">
        <f>Q352*H352</f>
        <v>1.0830431999999999</v>
      </c>
      <c r="S352" s="181">
        <v>0</v>
      </c>
      <c r="T352" s="182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83" t="s">
        <v>125</v>
      </c>
      <c r="AT352" s="183" t="s">
        <v>120</v>
      </c>
      <c r="AU352" s="183" t="s">
        <v>82</v>
      </c>
      <c r="AY352" s="16" t="s">
        <v>118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6" t="s">
        <v>79</v>
      </c>
      <c r="BK352" s="184">
        <f>ROUND(I352*H352,2)</f>
        <v>0</v>
      </c>
      <c r="BL352" s="16" t="s">
        <v>125</v>
      </c>
      <c r="BM352" s="183" t="s">
        <v>552</v>
      </c>
    </row>
    <row r="353" spans="1:65" s="2" customFormat="1" ht="11.25">
      <c r="A353" s="33"/>
      <c r="B353" s="34"/>
      <c r="C353" s="35"/>
      <c r="D353" s="185" t="s">
        <v>127</v>
      </c>
      <c r="E353" s="35"/>
      <c r="F353" s="186" t="s">
        <v>553</v>
      </c>
      <c r="G353" s="35"/>
      <c r="H353" s="35"/>
      <c r="I353" s="187"/>
      <c r="J353" s="35"/>
      <c r="K353" s="35"/>
      <c r="L353" s="38"/>
      <c r="M353" s="188"/>
      <c r="N353" s="189"/>
      <c r="O353" s="63"/>
      <c r="P353" s="63"/>
      <c r="Q353" s="63"/>
      <c r="R353" s="63"/>
      <c r="S353" s="63"/>
      <c r="T353" s="64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127</v>
      </c>
      <c r="AU353" s="16" t="s">
        <v>82</v>
      </c>
    </row>
    <row r="354" spans="1:65" s="2" customFormat="1" ht="11.25">
      <c r="A354" s="33"/>
      <c r="B354" s="34"/>
      <c r="C354" s="35"/>
      <c r="D354" s="190" t="s">
        <v>129</v>
      </c>
      <c r="E354" s="35"/>
      <c r="F354" s="191" t="s">
        <v>554</v>
      </c>
      <c r="G354" s="35"/>
      <c r="H354" s="35"/>
      <c r="I354" s="187"/>
      <c r="J354" s="35"/>
      <c r="K354" s="35"/>
      <c r="L354" s="38"/>
      <c r="M354" s="188"/>
      <c r="N354" s="189"/>
      <c r="O354" s="63"/>
      <c r="P354" s="63"/>
      <c r="Q354" s="63"/>
      <c r="R354" s="63"/>
      <c r="S354" s="63"/>
      <c r="T354" s="64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129</v>
      </c>
      <c r="AU354" s="16" t="s">
        <v>82</v>
      </c>
    </row>
    <row r="355" spans="1:65" s="13" customFormat="1" ht="11.25">
      <c r="B355" s="192"/>
      <c r="C355" s="193"/>
      <c r="D355" s="185" t="s">
        <v>131</v>
      </c>
      <c r="E355" s="194" t="s">
        <v>19</v>
      </c>
      <c r="F355" s="195" t="s">
        <v>555</v>
      </c>
      <c r="G355" s="193"/>
      <c r="H355" s="196">
        <v>0.48</v>
      </c>
      <c r="I355" s="197"/>
      <c r="J355" s="193"/>
      <c r="K355" s="193"/>
      <c r="L355" s="198"/>
      <c r="M355" s="199"/>
      <c r="N355" s="200"/>
      <c r="O355" s="200"/>
      <c r="P355" s="200"/>
      <c r="Q355" s="200"/>
      <c r="R355" s="200"/>
      <c r="S355" s="200"/>
      <c r="T355" s="201"/>
      <c r="AT355" s="202" t="s">
        <v>131</v>
      </c>
      <c r="AU355" s="202" t="s">
        <v>82</v>
      </c>
      <c r="AV355" s="13" t="s">
        <v>82</v>
      </c>
      <c r="AW355" s="13" t="s">
        <v>33</v>
      </c>
      <c r="AX355" s="13" t="s">
        <v>79</v>
      </c>
      <c r="AY355" s="202" t="s">
        <v>118</v>
      </c>
    </row>
    <row r="356" spans="1:65" s="2" customFormat="1" ht="16.5" customHeight="1">
      <c r="A356" s="33"/>
      <c r="B356" s="34"/>
      <c r="C356" s="172" t="s">
        <v>556</v>
      </c>
      <c r="D356" s="172" t="s">
        <v>120</v>
      </c>
      <c r="E356" s="173" t="s">
        <v>557</v>
      </c>
      <c r="F356" s="174" t="s">
        <v>558</v>
      </c>
      <c r="G356" s="175" t="s">
        <v>135</v>
      </c>
      <c r="H356" s="176">
        <v>25</v>
      </c>
      <c r="I356" s="177"/>
      <c r="J356" s="178">
        <f>ROUND(I356*H356,2)</f>
        <v>0</v>
      </c>
      <c r="K356" s="174" t="s">
        <v>124</v>
      </c>
      <c r="L356" s="38"/>
      <c r="M356" s="179" t="s">
        <v>19</v>
      </c>
      <c r="N356" s="180" t="s">
        <v>42</v>
      </c>
      <c r="O356" s="63"/>
      <c r="P356" s="181">
        <f>O356*H356</f>
        <v>0</v>
      </c>
      <c r="Q356" s="181">
        <v>0</v>
      </c>
      <c r="R356" s="181">
        <f>Q356*H356</f>
        <v>0</v>
      </c>
      <c r="S356" s="181">
        <v>0.02</v>
      </c>
      <c r="T356" s="182">
        <f>S356*H356</f>
        <v>0.5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3" t="s">
        <v>125</v>
      </c>
      <c r="AT356" s="183" t="s">
        <v>120</v>
      </c>
      <c r="AU356" s="183" t="s">
        <v>82</v>
      </c>
      <c r="AY356" s="16" t="s">
        <v>118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6" t="s">
        <v>79</v>
      </c>
      <c r="BK356" s="184">
        <f>ROUND(I356*H356,2)</f>
        <v>0</v>
      </c>
      <c r="BL356" s="16" t="s">
        <v>125</v>
      </c>
      <c r="BM356" s="183" t="s">
        <v>559</v>
      </c>
    </row>
    <row r="357" spans="1:65" s="2" customFormat="1" ht="11.25">
      <c r="A357" s="33"/>
      <c r="B357" s="34"/>
      <c r="C357" s="35"/>
      <c r="D357" s="185" t="s">
        <v>127</v>
      </c>
      <c r="E357" s="35"/>
      <c r="F357" s="186" t="s">
        <v>560</v>
      </c>
      <c r="G357" s="35"/>
      <c r="H357" s="35"/>
      <c r="I357" s="187"/>
      <c r="J357" s="35"/>
      <c r="K357" s="35"/>
      <c r="L357" s="38"/>
      <c r="M357" s="188"/>
      <c r="N357" s="189"/>
      <c r="O357" s="63"/>
      <c r="P357" s="63"/>
      <c r="Q357" s="63"/>
      <c r="R357" s="63"/>
      <c r="S357" s="63"/>
      <c r="T357" s="64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127</v>
      </c>
      <c r="AU357" s="16" t="s">
        <v>82</v>
      </c>
    </row>
    <row r="358" spans="1:65" s="2" customFormat="1" ht="11.25">
      <c r="A358" s="33"/>
      <c r="B358" s="34"/>
      <c r="C358" s="35"/>
      <c r="D358" s="190" t="s">
        <v>129</v>
      </c>
      <c r="E358" s="35"/>
      <c r="F358" s="191" t="s">
        <v>561</v>
      </c>
      <c r="G358" s="35"/>
      <c r="H358" s="35"/>
      <c r="I358" s="187"/>
      <c r="J358" s="35"/>
      <c r="K358" s="35"/>
      <c r="L358" s="38"/>
      <c r="M358" s="188"/>
      <c r="N358" s="189"/>
      <c r="O358" s="63"/>
      <c r="P358" s="63"/>
      <c r="Q358" s="63"/>
      <c r="R358" s="63"/>
      <c r="S358" s="63"/>
      <c r="T358" s="64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129</v>
      </c>
      <c r="AU358" s="16" t="s">
        <v>82</v>
      </c>
    </row>
    <row r="359" spans="1:65" s="2" customFormat="1" ht="29.25">
      <c r="A359" s="33"/>
      <c r="B359" s="34"/>
      <c r="C359" s="35"/>
      <c r="D359" s="185" t="s">
        <v>158</v>
      </c>
      <c r="E359" s="35"/>
      <c r="F359" s="203" t="s">
        <v>562</v>
      </c>
      <c r="G359" s="35"/>
      <c r="H359" s="35"/>
      <c r="I359" s="187"/>
      <c r="J359" s="35"/>
      <c r="K359" s="35"/>
      <c r="L359" s="38"/>
      <c r="M359" s="188"/>
      <c r="N359" s="189"/>
      <c r="O359" s="63"/>
      <c r="P359" s="63"/>
      <c r="Q359" s="63"/>
      <c r="R359" s="63"/>
      <c r="S359" s="63"/>
      <c r="T359" s="64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158</v>
      </c>
      <c r="AU359" s="16" t="s">
        <v>82</v>
      </c>
    </row>
    <row r="360" spans="1:65" s="13" customFormat="1" ht="11.25">
      <c r="B360" s="192"/>
      <c r="C360" s="193"/>
      <c r="D360" s="185" t="s">
        <v>131</v>
      </c>
      <c r="E360" s="194" t="s">
        <v>19</v>
      </c>
      <c r="F360" s="195" t="s">
        <v>563</v>
      </c>
      <c r="G360" s="193"/>
      <c r="H360" s="196">
        <v>25</v>
      </c>
      <c r="I360" s="197"/>
      <c r="J360" s="193"/>
      <c r="K360" s="193"/>
      <c r="L360" s="198"/>
      <c r="M360" s="199"/>
      <c r="N360" s="200"/>
      <c r="O360" s="200"/>
      <c r="P360" s="200"/>
      <c r="Q360" s="200"/>
      <c r="R360" s="200"/>
      <c r="S360" s="200"/>
      <c r="T360" s="201"/>
      <c r="AT360" s="202" t="s">
        <v>131</v>
      </c>
      <c r="AU360" s="202" t="s">
        <v>82</v>
      </c>
      <c r="AV360" s="13" t="s">
        <v>82</v>
      </c>
      <c r="AW360" s="13" t="s">
        <v>33</v>
      </c>
      <c r="AX360" s="13" t="s">
        <v>79</v>
      </c>
      <c r="AY360" s="202" t="s">
        <v>118</v>
      </c>
    </row>
    <row r="361" spans="1:65" s="2" customFormat="1" ht="16.5" customHeight="1">
      <c r="A361" s="33"/>
      <c r="B361" s="34"/>
      <c r="C361" s="172" t="s">
        <v>564</v>
      </c>
      <c r="D361" s="172" t="s">
        <v>120</v>
      </c>
      <c r="E361" s="173" t="s">
        <v>565</v>
      </c>
      <c r="F361" s="174" t="s">
        <v>566</v>
      </c>
      <c r="G361" s="175" t="s">
        <v>429</v>
      </c>
      <c r="H361" s="176">
        <v>60.4</v>
      </c>
      <c r="I361" s="177"/>
      <c r="J361" s="178">
        <f>ROUND(I361*H361,2)</f>
        <v>0</v>
      </c>
      <c r="K361" s="174" t="s">
        <v>124</v>
      </c>
      <c r="L361" s="38"/>
      <c r="M361" s="179" t="s">
        <v>19</v>
      </c>
      <c r="N361" s="180" t="s">
        <v>42</v>
      </c>
      <c r="O361" s="63"/>
      <c r="P361" s="181">
        <f>O361*H361</f>
        <v>0</v>
      </c>
      <c r="Q361" s="181">
        <v>0</v>
      </c>
      <c r="R361" s="181">
        <f>Q361*H361</f>
        <v>0</v>
      </c>
      <c r="S361" s="181">
        <v>1.98E-3</v>
      </c>
      <c r="T361" s="182">
        <f>S361*H361</f>
        <v>0.11959199999999999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83" t="s">
        <v>125</v>
      </c>
      <c r="AT361" s="183" t="s">
        <v>120</v>
      </c>
      <c r="AU361" s="183" t="s">
        <v>82</v>
      </c>
      <c r="AY361" s="16" t="s">
        <v>118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6" t="s">
        <v>79</v>
      </c>
      <c r="BK361" s="184">
        <f>ROUND(I361*H361,2)</f>
        <v>0</v>
      </c>
      <c r="BL361" s="16" t="s">
        <v>125</v>
      </c>
      <c r="BM361" s="183" t="s">
        <v>567</v>
      </c>
    </row>
    <row r="362" spans="1:65" s="2" customFormat="1" ht="11.25">
      <c r="A362" s="33"/>
      <c r="B362" s="34"/>
      <c r="C362" s="35"/>
      <c r="D362" s="185" t="s">
        <v>127</v>
      </c>
      <c r="E362" s="35"/>
      <c r="F362" s="186" t="s">
        <v>568</v>
      </c>
      <c r="G362" s="35"/>
      <c r="H362" s="35"/>
      <c r="I362" s="187"/>
      <c r="J362" s="35"/>
      <c r="K362" s="35"/>
      <c r="L362" s="38"/>
      <c r="M362" s="188"/>
      <c r="N362" s="189"/>
      <c r="O362" s="63"/>
      <c r="P362" s="63"/>
      <c r="Q362" s="63"/>
      <c r="R362" s="63"/>
      <c r="S362" s="63"/>
      <c r="T362" s="64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127</v>
      </c>
      <c r="AU362" s="16" t="s">
        <v>82</v>
      </c>
    </row>
    <row r="363" spans="1:65" s="2" customFormat="1" ht="11.25">
      <c r="A363" s="33"/>
      <c r="B363" s="34"/>
      <c r="C363" s="35"/>
      <c r="D363" s="190" t="s">
        <v>129</v>
      </c>
      <c r="E363" s="35"/>
      <c r="F363" s="191" t="s">
        <v>569</v>
      </c>
      <c r="G363" s="35"/>
      <c r="H363" s="35"/>
      <c r="I363" s="187"/>
      <c r="J363" s="35"/>
      <c r="K363" s="35"/>
      <c r="L363" s="38"/>
      <c r="M363" s="188"/>
      <c r="N363" s="189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129</v>
      </c>
      <c r="AU363" s="16" t="s">
        <v>82</v>
      </c>
    </row>
    <row r="364" spans="1:65" s="2" customFormat="1" ht="29.25">
      <c r="A364" s="33"/>
      <c r="B364" s="34"/>
      <c r="C364" s="35"/>
      <c r="D364" s="185" t="s">
        <v>158</v>
      </c>
      <c r="E364" s="35"/>
      <c r="F364" s="203" t="s">
        <v>562</v>
      </c>
      <c r="G364" s="35"/>
      <c r="H364" s="35"/>
      <c r="I364" s="187"/>
      <c r="J364" s="35"/>
      <c r="K364" s="35"/>
      <c r="L364" s="38"/>
      <c r="M364" s="188"/>
      <c r="N364" s="189"/>
      <c r="O364" s="63"/>
      <c r="P364" s="63"/>
      <c r="Q364" s="63"/>
      <c r="R364" s="63"/>
      <c r="S364" s="63"/>
      <c r="T364" s="64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158</v>
      </c>
      <c r="AU364" s="16" t="s">
        <v>82</v>
      </c>
    </row>
    <row r="365" spans="1:65" s="13" customFormat="1" ht="11.25">
      <c r="B365" s="192"/>
      <c r="C365" s="193"/>
      <c r="D365" s="185" t="s">
        <v>131</v>
      </c>
      <c r="E365" s="194" t="s">
        <v>19</v>
      </c>
      <c r="F365" s="195" t="s">
        <v>440</v>
      </c>
      <c r="G365" s="193"/>
      <c r="H365" s="196">
        <v>60.4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131</v>
      </c>
      <c r="AU365" s="202" t="s">
        <v>82</v>
      </c>
      <c r="AV365" s="13" t="s">
        <v>82</v>
      </c>
      <c r="AW365" s="13" t="s">
        <v>33</v>
      </c>
      <c r="AX365" s="13" t="s">
        <v>79</v>
      </c>
      <c r="AY365" s="202" t="s">
        <v>118</v>
      </c>
    </row>
    <row r="366" spans="1:65" s="12" customFormat="1" ht="22.9" customHeight="1">
      <c r="B366" s="156"/>
      <c r="C366" s="157"/>
      <c r="D366" s="158" t="s">
        <v>70</v>
      </c>
      <c r="E366" s="170" t="s">
        <v>570</v>
      </c>
      <c r="F366" s="170" t="s">
        <v>571</v>
      </c>
      <c r="G366" s="157"/>
      <c r="H366" s="157"/>
      <c r="I366" s="160"/>
      <c r="J366" s="171">
        <f>BK366</f>
        <v>0</v>
      </c>
      <c r="K366" s="157"/>
      <c r="L366" s="162"/>
      <c r="M366" s="163"/>
      <c r="N366" s="164"/>
      <c r="O366" s="164"/>
      <c r="P366" s="165">
        <f>SUM(P367:P372)</f>
        <v>0</v>
      </c>
      <c r="Q366" s="164"/>
      <c r="R366" s="165">
        <f>SUM(R367:R372)</f>
        <v>0</v>
      </c>
      <c r="S366" s="164"/>
      <c r="T366" s="166">
        <f>SUM(T367:T372)</f>
        <v>0</v>
      </c>
      <c r="AR366" s="167" t="s">
        <v>79</v>
      </c>
      <c r="AT366" s="168" t="s">
        <v>70</v>
      </c>
      <c r="AU366" s="168" t="s">
        <v>79</v>
      </c>
      <c r="AY366" s="167" t="s">
        <v>118</v>
      </c>
      <c r="BK366" s="169">
        <f>SUM(BK367:BK372)</f>
        <v>0</v>
      </c>
    </row>
    <row r="367" spans="1:65" s="2" customFormat="1" ht="21.75" customHeight="1">
      <c r="A367" s="33"/>
      <c r="B367" s="34"/>
      <c r="C367" s="172" t="s">
        <v>572</v>
      </c>
      <c r="D367" s="172" t="s">
        <v>120</v>
      </c>
      <c r="E367" s="173" t="s">
        <v>573</v>
      </c>
      <c r="F367" s="174" t="s">
        <v>574</v>
      </c>
      <c r="G367" s="175" t="s">
        <v>335</v>
      </c>
      <c r="H367" s="176">
        <v>250.08199999999999</v>
      </c>
      <c r="I367" s="177"/>
      <c r="J367" s="178">
        <f>ROUND(I367*H367,2)</f>
        <v>0</v>
      </c>
      <c r="K367" s="174" t="s">
        <v>124</v>
      </c>
      <c r="L367" s="38"/>
      <c r="M367" s="179" t="s">
        <v>19</v>
      </c>
      <c r="N367" s="180" t="s">
        <v>42</v>
      </c>
      <c r="O367" s="63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83" t="s">
        <v>125</v>
      </c>
      <c r="AT367" s="183" t="s">
        <v>120</v>
      </c>
      <c r="AU367" s="183" t="s">
        <v>82</v>
      </c>
      <c r="AY367" s="16" t="s">
        <v>118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6" t="s">
        <v>79</v>
      </c>
      <c r="BK367" s="184">
        <f>ROUND(I367*H367,2)</f>
        <v>0</v>
      </c>
      <c r="BL367" s="16" t="s">
        <v>125</v>
      </c>
      <c r="BM367" s="183" t="s">
        <v>575</v>
      </c>
    </row>
    <row r="368" spans="1:65" s="2" customFormat="1" ht="19.5">
      <c r="A368" s="33"/>
      <c r="B368" s="34"/>
      <c r="C368" s="35"/>
      <c r="D368" s="185" t="s">
        <v>127</v>
      </c>
      <c r="E368" s="35"/>
      <c r="F368" s="186" t="s">
        <v>576</v>
      </c>
      <c r="G368" s="35"/>
      <c r="H368" s="35"/>
      <c r="I368" s="187"/>
      <c r="J368" s="35"/>
      <c r="K368" s="35"/>
      <c r="L368" s="38"/>
      <c r="M368" s="188"/>
      <c r="N368" s="189"/>
      <c r="O368" s="63"/>
      <c r="P368" s="63"/>
      <c r="Q368" s="63"/>
      <c r="R368" s="63"/>
      <c r="S368" s="63"/>
      <c r="T368" s="64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127</v>
      </c>
      <c r="AU368" s="16" t="s">
        <v>82</v>
      </c>
    </row>
    <row r="369" spans="1:65" s="2" customFormat="1" ht="11.25">
      <c r="A369" s="33"/>
      <c r="B369" s="34"/>
      <c r="C369" s="35"/>
      <c r="D369" s="190" t="s">
        <v>129</v>
      </c>
      <c r="E369" s="35"/>
      <c r="F369" s="191" t="s">
        <v>577</v>
      </c>
      <c r="G369" s="35"/>
      <c r="H369" s="35"/>
      <c r="I369" s="187"/>
      <c r="J369" s="35"/>
      <c r="K369" s="35"/>
      <c r="L369" s="38"/>
      <c r="M369" s="188"/>
      <c r="N369" s="189"/>
      <c r="O369" s="63"/>
      <c r="P369" s="63"/>
      <c r="Q369" s="63"/>
      <c r="R369" s="63"/>
      <c r="S369" s="63"/>
      <c r="T369" s="64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129</v>
      </c>
      <c r="AU369" s="16" t="s">
        <v>82</v>
      </c>
    </row>
    <row r="370" spans="1:65" s="2" customFormat="1" ht="21.75" customHeight="1">
      <c r="A370" s="33"/>
      <c r="B370" s="34"/>
      <c r="C370" s="172" t="s">
        <v>578</v>
      </c>
      <c r="D370" s="172" t="s">
        <v>120</v>
      </c>
      <c r="E370" s="173" t="s">
        <v>579</v>
      </c>
      <c r="F370" s="174" t="s">
        <v>580</v>
      </c>
      <c r="G370" s="175" t="s">
        <v>335</v>
      </c>
      <c r="H370" s="176">
        <v>250.08199999999999</v>
      </c>
      <c r="I370" s="177"/>
      <c r="J370" s="178">
        <f>ROUND(I370*H370,2)</f>
        <v>0</v>
      </c>
      <c r="K370" s="174" t="s">
        <v>124</v>
      </c>
      <c r="L370" s="38"/>
      <c r="M370" s="179" t="s">
        <v>19</v>
      </c>
      <c r="N370" s="180" t="s">
        <v>42</v>
      </c>
      <c r="O370" s="63"/>
      <c r="P370" s="181">
        <f>O370*H370</f>
        <v>0</v>
      </c>
      <c r="Q370" s="181">
        <v>0</v>
      </c>
      <c r="R370" s="181">
        <f>Q370*H370</f>
        <v>0</v>
      </c>
      <c r="S370" s="181">
        <v>0</v>
      </c>
      <c r="T370" s="18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83" t="s">
        <v>125</v>
      </c>
      <c r="AT370" s="183" t="s">
        <v>120</v>
      </c>
      <c r="AU370" s="183" t="s">
        <v>82</v>
      </c>
      <c r="AY370" s="16" t="s">
        <v>118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6" t="s">
        <v>79</v>
      </c>
      <c r="BK370" s="184">
        <f>ROUND(I370*H370,2)</f>
        <v>0</v>
      </c>
      <c r="BL370" s="16" t="s">
        <v>125</v>
      </c>
      <c r="BM370" s="183" t="s">
        <v>581</v>
      </c>
    </row>
    <row r="371" spans="1:65" s="2" customFormat="1" ht="19.5">
      <c r="A371" s="33"/>
      <c r="B371" s="34"/>
      <c r="C371" s="35"/>
      <c r="D371" s="185" t="s">
        <v>127</v>
      </c>
      <c r="E371" s="35"/>
      <c r="F371" s="186" t="s">
        <v>582</v>
      </c>
      <c r="G371" s="35"/>
      <c r="H371" s="35"/>
      <c r="I371" s="187"/>
      <c r="J371" s="35"/>
      <c r="K371" s="35"/>
      <c r="L371" s="38"/>
      <c r="M371" s="188"/>
      <c r="N371" s="189"/>
      <c r="O371" s="63"/>
      <c r="P371" s="63"/>
      <c r="Q371" s="63"/>
      <c r="R371" s="63"/>
      <c r="S371" s="63"/>
      <c r="T371" s="64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127</v>
      </c>
      <c r="AU371" s="16" t="s">
        <v>82</v>
      </c>
    </row>
    <row r="372" spans="1:65" s="2" customFormat="1" ht="11.25">
      <c r="A372" s="33"/>
      <c r="B372" s="34"/>
      <c r="C372" s="35"/>
      <c r="D372" s="190" t="s">
        <v>129</v>
      </c>
      <c r="E372" s="35"/>
      <c r="F372" s="191" t="s">
        <v>583</v>
      </c>
      <c r="G372" s="35"/>
      <c r="H372" s="35"/>
      <c r="I372" s="187"/>
      <c r="J372" s="35"/>
      <c r="K372" s="35"/>
      <c r="L372" s="38"/>
      <c r="M372" s="214"/>
      <c r="N372" s="215"/>
      <c r="O372" s="216"/>
      <c r="P372" s="216"/>
      <c r="Q372" s="216"/>
      <c r="R372" s="216"/>
      <c r="S372" s="216"/>
      <c r="T372" s="217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129</v>
      </c>
      <c r="AU372" s="16" t="s">
        <v>82</v>
      </c>
    </row>
    <row r="373" spans="1:65" s="2" customFormat="1" ht="6.95" customHeight="1">
      <c r="A373" s="33"/>
      <c r="B373" s="46"/>
      <c r="C373" s="47"/>
      <c r="D373" s="47"/>
      <c r="E373" s="47"/>
      <c r="F373" s="47"/>
      <c r="G373" s="47"/>
      <c r="H373" s="47"/>
      <c r="I373" s="47"/>
      <c r="J373" s="47"/>
      <c r="K373" s="47"/>
      <c r="L373" s="38"/>
      <c r="M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</row>
  </sheetData>
  <sheetProtection algorithmName="SHA-512" hashValue="5FUrkfJFwz2QXBw4awjjKnkxyIg9GGpHaV+2JhjQeHmDz0hKmytpMjWn8pnIo2COp3J8R15eOcmVfvChBM6ICg==" saltValue="olIvL/MzEUTctovS5flC6xpqmSWPrPE9mmSa1lcoa0GSVb/P+L2JqPlrtjKFxDdEtXxl3qhLmYCWkWbhuPoepA==" spinCount="100000" sheet="1" objects="1" scenarios="1" formatColumns="0" formatRows="0" autoFilter="0"/>
  <autoFilter ref="C85:K37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9" r:id="rId3"/>
    <hyperlink ref="F103" r:id="rId4"/>
    <hyperlink ref="F107" r:id="rId5"/>
    <hyperlink ref="F111" r:id="rId6"/>
    <hyperlink ref="F115" r:id="rId7"/>
    <hyperlink ref="F119" r:id="rId8"/>
    <hyperlink ref="F124" r:id="rId9"/>
    <hyperlink ref="F127" r:id="rId10"/>
    <hyperlink ref="F130" r:id="rId11"/>
    <hyperlink ref="F133" r:id="rId12"/>
    <hyperlink ref="F139" r:id="rId13"/>
    <hyperlink ref="F148" r:id="rId14"/>
    <hyperlink ref="F153" r:id="rId15"/>
    <hyperlink ref="F157" r:id="rId16"/>
    <hyperlink ref="F161" r:id="rId17"/>
    <hyperlink ref="F164" r:id="rId18"/>
    <hyperlink ref="F167" r:id="rId19"/>
    <hyperlink ref="F170" r:id="rId20"/>
    <hyperlink ref="F173" r:id="rId21"/>
    <hyperlink ref="F176" r:id="rId22"/>
    <hyperlink ref="F179" r:id="rId23"/>
    <hyperlink ref="F183" r:id="rId24"/>
    <hyperlink ref="F187" r:id="rId25"/>
    <hyperlink ref="F191" r:id="rId26"/>
    <hyperlink ref="F195" r:id="rId27"/>
    <hyperlink ref="F200" r:id="rId28"/>
    <hyperlink ref="F205" r:id="rId29"/>
    <hyperlink ref="F209" r:id="rId30"/>
    <hyperlink ref="F214" r:id="rId31"/>
    <hyperlink ref="F222" r:id="rId32"/>
    <hyperlink ref="F227" r:id="rId33"/>
    <hyperlink ref="F231" r:id="rId34"/>
    <hyperlink ref="F234" r:id="rId35"/>
    <hyperlink ref="F242" r:id="rId36"/>
    <hyperlink ref="F247" r:id="rId37"/>
    <hyperlink ref="F251" r:id="rId38"/>
    <hyperlink ref="F255" r:id="rId39"/>
    <hyperlink ref="F261" r:id="rId40"/>
    <hyperlink ref="F265" r:id="rId41"/>
    <hyperlink ref="F270" r:id="rId42"/>
    <hyperlink ref="F280" r:id="rId43"/>
    <hyperlink ref="F288" r:id="rId44"/>
    <hyperlink ref="F295" r:id="rId45"/>
    <hyperlink ref="F301" r:id="rId46"/>
    <hyperlink ref="F306" r:id="rId47"/>
    <hyperlink ref="F311" r:id="rId48"/>
    <hyperlink ref="F316" r:id="rId49"/>
    <hyperlink ref="F321" r:id="rId50"/>
    <hyperlink ref="F327" r:id="rId51"/>
    <hyperlink ref="F332" r:id="rId52"/>
    <hyperlink ref="F337" r:id="rId53"/>
    <hyperlink ref="F343" r:id="rId54"/>
    <hyperlink ref="F354" r:id="rId55"/>
    <hyperlink ref="F358" r:id="rId56"/>
    <hyperlink ref="F363" r:id="rId57"/>
    <hyperlink ref="F369" r:id="rId58"/>
    <hyperlink ref="F372" r:id="rId5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89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K.ú. Velichovky, cesta VPC 5, VPC 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584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28. 2. 2023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ROUND((SUM(BE85:BE264)),  2)</f>
        <v>0</v>
      </c>
      <c r="G33" s="33"/>
      <c r="H33" s="33"/>
      <c r="I33" s="117">
        <v>0.21</v>
      </c>
      <c r="J33" s="116">
        <f>ROUND(((SUM(BE85:BE264))*I33),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ROUND((SUM(BF85:BF264)),  2)</f>
        <v>0</v>
      </c>
      <c r="G34" s="33"/>
      <c r="H34" s="33"/>
      <c r="I34" s="117">
        <v>0.15</v>
      </c>
      <c r="J34" s="116">
        <f>ROUND(((SUM(BF85:BF264))*I34),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ROUND((SUM(BG85:BG264)),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ROUND((SUM(BH85:BH264)),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ROUND((SUM(BI85:BI264)),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K.ú. Velichovky, cesta VPC 5, VPC 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SO-102 - Polní cesta VPC 5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28. 2. 2023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Náchod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93</v>
      </c>
      <c r="D57" s="130"/>
      <c r="E57" s="130"/>
      <c r="F57" s="130"/>
      <c r="G57" s="130"/>
      <c r="H57" s="130"/>
      <c r="I57" s="130"/>
      <c r="J57" s="131" t="s">
        <v>94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>
      <c r="B60" s="133"/>
      <c r="C60" s="134"/>
      <c r="D60" s="135" t="s">
        <v>96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97</v>
      </c>
      <c r="E61" s="142"/>
      <c r="F61" s="142"/>
      <c r="G61" s="142"/>
      <c r="H61" s="142"/>
      <c r="I61" s="142"/>
      <c r="J61" s="143">
        <f>J87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98</v>
      </c>
      <c r="E62" s="142"/>
      <c r="F62" s="142"/>
      <c r="G62" s="142"/>
      <c r="H62" s="142"/>
      <c r="I62" s="142"/>
      <c r="J62" s="143">
        <f>J180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100</v>
      </c>
      <c r="E63" s="142"/>
      <c r="F63" s="142"/>
      <c r="G63" s="142"/>
      <c r="H63" s="142"/>
      <c r="I63" s="142"/>
      <c r="J63" s="143">
        <f>J194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101</v>
      </c>
      <c r="E64" s="142"/>
      <c r="F64" s="142"/>
      <c r="G64" s="142"/>
      <c r="H64" s="142"/>
      <c r="I64" s="142"/>
      <c r="J64" s="143">
        <f>J243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102</v>
      </c>
      <c r="E65" s="142"/>
      <c r="F65" s="142"/>
      <c r="G65" s="142"/>
      <c r="H65" s="142"/>
      <c r="I65" s="142"/>
      <c r="J65" s="143">
        <f>J258</f>
        <v>0</v>
      </c>
      <c r="K65" s="140"/>
      <c r="L65" s="144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2" t="s">
        <v>103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346" t="str">
        <f>E7</f>
        <v>K.ú. Velichovky, cesta VPC 5, VPC 4</v>
      </c>
      <c r="F75" s="347"/>
      <c r="G75" s="347"/>
      <c r="H75" s="347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90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18" t="str">
        <f>E9</f>
        <v>SO-102 - Polní cesta VPC 5</v>
      </c>
      <c r="F77" s="348"/>
      <c r="G77" s="348"/>
      <c r="H77" s="348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 xml:space="preserve"> </v>
      </c>
      <c r="G79" s="35"/>
      <c r="H79" s="35"/>
      <c r="I79" s="28" t="s">
        <v>23</v>
      </c>
      <c r="J79" s="58" t="str">
        <f>IF(J12="","",J12)</f>
        <v>28. 2. 2023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25.7" customHeight="1">
      <c r="A81" s="33"/>
      <c r="B81" s="34"/>
      <c r="C81" s="28" t="s">
        <v>25</v>
      </c>
      <c r="D81" s="35"/>
      <c r="E81" s="35"/>
      <c r="F81" s="26" t="str">
        <f>E15</f>
        <v>ČR-SPÚ, Pobočka Náchod</v>
      </c>
      <c r="G81" s="35"/>
      <c r="H81" s="35"/>
      <c r="I81" s="28" t="s">
        <v>31</v>
      </c>
      <c r="J81" s="31" t="str">
        <f>E21</f>
        <v>Agroprojekce Litomyšl, s.r.o.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28" t="s">
        <v>34</v>
      </c>
      <c r="J82" s="31" t="str">
        <f>E24</f>
        <v xml:space="preserve"> 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5"/>
      <c r="B84" s="146"/>
      <c r="C84" s="147" t="s">
        <v>104</v>
      </c>
      <c r="D84" s="148" t="s">
        <v>56</v>
      </c>
      <c r="E84" s="148" t="s">
        <v>52</v>
      </c>
      <c r="F84" s="148" t="s">
        <v>53</v>
      </c>
      <c r="G84" s="148" t="s">
        <v>105</v>
      </c>
      <c r="H84" s="148" t="s">
        <v>106</v>
      </c>
      <c r="I84" s="148" t="s">
        <v>107</v>
      </c>
      <c r="J84" s="148" t="s">
        <v>94</v>
      </c>
      <c r="K84" s="149" t="s">
        <v>108</v>
      </c>
      <c r="L84" s="150"/>
      <c r="M84" s="67" t="s">
        <v>19</v>
      </c>
      <c r="N84" s="68" t="s">
        <v>41</v>
      </c>
      <c r="O84" s="68" t="s">
        <v>109</v>
      </c>
      <c r="P84" s="68" t="s">
        <v>110</v>
      </c>
      <c r="Q84" s="68" t="s">
        <v>111</v>
      </c>
      <c r="R84" s="68" t="s">
        <v>112</v>
      </c>
      <c r="S84" s="68" t="s">
        <v>113</v>
      </c>
      <c r="T84" s="69" t="s">
        <v>114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33"/>
      <c r="B85" s="34"/>
      <c r="C85" s="74" t="s">
        <v>115</v>
      </c>
      <c r="D85" s="35"/>
      <c r="E85" s="35"/>
      <c r="F85" s="35"/>
      <c r="G85" s="35"/>
      <c r="H85" s="35"/>
      <c r="I85" s="35"/>
      <c r="J85" s="151">
        <f>BK85</f>
        <v>0</v>
      </c>
      <c r="K85" s="35"/>
      <c r="L85" s="38"/>
      <c r="M85" s="70"/>
      <c r="N85" s="152"/>
      <c r="O85" s="71"/>
      <c r="P85" s="153">
        <f>P86</f>
        <v>0</v>
      </c>
      <c r="Q85" s="71"/>
      <c r="R85" s="153">
        <f>R86</f>
        <v>299.18889420000005</v>
      </c>
      <c r="S85" s="71"/>
      <c r="T85" s="154">
        <f>T86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70</v>
      </c>
      <c r="AU85" s="16" t="s">
        <v>95</v>
      </c>
      <c r="BK85" s="155">
        <f>BK86</f>
        <v>0</v>
      </c>
    </row>
    <row r="86" spans="1:65" s="12" customFormat="1" ht="25.9" customHeight="1">
      <c r="B86" s="156"/>
      <c r="C86" s="157"/>
      <c r="D86" s="158" t="s">
        <v>70</v>
      </c>
      <c r="E86" s="159" t="s">
        <v>116</v>
      </c>
      <c r="F86" s="159" t="s">
        <v>117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P87+P180+P194+P243+P258</f>
        <v>0</v>
      </c>
      <c r="Q86" s="164"/>
      <c r="R86" s="165">
        <f>R87+R180+R194+R243+R258</f>
        <v>299.18889420000005</v>
      </c>
      <c r="S86" s="164"/>
      <c r="T86" s="166">
        <f>T87+T180+T194+T243+T258</f>
        <v>0</v>
      </c>
      <c r="AR86" s="167" t="s">
        <v>79</v>
      </c>
      <c r="AT86" s="168" t="s">
        <v>70</v>
      </c>
      <c r="AU86" s="168" t="s">
        <v>71</v>
      </c>
      <c r="AY86" s="167" t="s">
        <v>118</v>
      </c>
      <c r="BK86" s="169">
        <f>BK87+BK180+BK194+BK243+BK258</f>
        <v>0</v>
      </c>
    </row>
    <row r="87" spans="1:65" s="12" customFormat="1" ht="22.9" customHeight="1">
      <c r="B87" s="156"/>
      <c r="C87" s="157"/>
      <c r="D87" s="158" t="s">
        <v>70</v>
      </c>
      <c r="E87" s="170" t="s">
        <v>79</v>
      </c>
      <c r="F87" s="170" t="s">
        <v>119</v>
      </c>
      <c r="G87" s="157"/>
      <c r="H87" s="157"/>
      <c r="I87" s="160"/>
      <c r="J87" s="171">
        <f>BK87</f>
        <v>0</v>
      </c>
      <c r="K87" s="157"/>
      <c r="L87" s="162"/>
      <c r="M87" s="163"/>
      <c r="N87" s="164"/>
      <c r="O87" s="164"/>
      <c r="P87" s="165">
        <f>SUM(P88:P179)</f>
        <v>0</v>
      </c>
      <c r="Q87" s="164"/>
      <c r="R87" s="165">
        <f>SUM(R88:R179)</f>
        <v>5.8890999999999999E-2</v>
      </c>
      <c r="S87" s="164"/>
      <c r="T87" s="166">
        <f>SUM(T88:T179)</f>
        <v>0</v>
      </c>
      <c r="AR87" s="167" t="s">
        <v>79</v>
      </c>
      <c r="AT87" s="168" t="s">
        <v>70</v>
      </c>
      <c r="AU87" s="168" t="s">
        <v>79</v>
      </c>
      <c r="AY87" s="167" t="s">
        <v>118</v>
      </c>
      <c r="BK87" s="169">
        <f>SUM(BK88:BK179)</f>
        <v>0</v>
      </c>
    </row>
    <row r="88" spans="1:65" s="2" customFormat="1" ht="16.5" customHeight="1">
      <c r="A88" s="33"/>
      <c r="B88" s="34"/>
      <c r="C88" s="172" t="s">
        <v>79</v>
      </c>
      <c r="D88" s="172" t="s">
        <v>120</v>
      </c>
      <c r="E88" s="173" t="s">
        <v>585</v>
      </c>
      <c r="F88" s="174" t="s">
        <v>586</v>
      </c>
      <c r="G88" s="175" t="s">
        <v>123</v>
      </c>
      <c r="H88" s="176">
        <v>631.20000000000005</v>
      </c>
      <c r="I88" s="177"/>
      <c r="J88" s="178">
        <f>ROUND(I88*H88,2)</f>
        <v>0</v>
      </c>
      <c r="K88" s="174" t="s">
        <v>124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125</v>
      </c>
      <c r="AT88" s="183" t="s">
        <v>120</v>
      </c>
      <c r="AU88" s="183" t="s">
        <v>82</v>
      </c>
      <c r="AY88" s="16" t="s">
        <v>118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125</v>
      </c>
      <c r="BM88" s="183" t="s">
        <v>587</v>
      </c>
    </row>
    <row r="89" spans="1:65" s="2" customFormat="1" ht="11.25">
      <c r="A89" s="33"/>
      <c r="B89" s="34"/>
      <c r="C89" s="35"/>
      <c r="D89" s="185" t="s">
        <v>127</v>
      </c>
      <c r="E89" s="35"/>
      <c r="F89" s="186" t="s">
        <v>588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127</v>
      </c>
      <c r="AU89" s="16" t="s">
        <v>82</v>
      </c>
    </row>
    <row r="90" spans="1:65" s="2" customFormat="1" ht="11.25">
      <c r="A90" s="33"/>
      <c r="B90" s="34"/>
      <c r="C90" s="35"/>
      <c r="D90" s="190" t="s">
        <v>129</v>
      </c>
      <c r="E90" s="35"/>
      <c r="F90" s="191" t="s">
        <v>589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129</v>
      </c>
      <c r="AU90" s="16" t="s">
        <v>82</v>
      </c>
    </row>
    <row r="91" spans="1:65" s="2" customFormat="1" ht="19.5">
      <c r="A91" s="33"/>
      <c r="B91" s="34"/>
      <c r="C91" s="35"/>
      <c r="D91" s="185" t="s">
        <v>158</v>
      </c>
      <c r="E91" s="35"/>
      <c r="F91" s="203" t="s">
        <v>410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158</v>
      </c>
      <c r="AU91" s="16" t="s">
        <v>82</v>
      </c>
    </row>
    <row r="92" spans="1:65" s="13" customFormat="1" ht="11.25">
      <c r="B92" s="192"/>
      <c r="C92" s="193"/>
      <c r="D92" s="185" t="s">
        <v>131</v>
      </c>
      <c r="E92" s="194" t="s">
        <v>19</v>
      </c>
      <c r="F92" s="195" t="s">
        <v>590</v>
      </c>
      <c r="G92" s="193"/>
      <c r="H92" s="196">
        <v>631.20000000000005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131</v>
      </c>
      <c r="AU92" s="202" t="s">
        <v>82</v>
      </c>
      <c r="AV92" s="13" t="s">
        <v>82</v>
      </c>
      <c r="AW92" s="13" t="s">
        <v>33</v>
      </c>
      <c r="AX92" s="13" t="s">
        <v>79</v>
      </c>
      <c r="AY92" s="202" t="s">
        <v>118</v>
      </c>
    </row>
    <row r="93" spans="1:65" s="2" customFormat="1" ht="16.5" customHeight="1">
      <c r="A93" s="33"/>
      <c r="B93" s="34"/>
      <c r="C93" s="172" t="s">
        <v>82</v>
      </c>
      <c r="D93" s="172" t="s">
        <v>120</v>
      </c>
      <c r="E93" s="173" t="s">
        <v>198</v>
      </c>
      <c r="F93" s="174" t="s">
        <v>199</v>
      </c>
      <c r="G93" s="175" t="s">
        <v>123</v>
      </c>
      <c r="H93" s="176">
        <v>1618.4</v>
      </c>
      <c r="I93" s="177"/>
      <c r="J93" s="178">
        <f>ROUND(I93*H93,2)</f>
        <v>0</v>
      </c>
      <c r="K93" s="174" t="s">
        <v>124</v>
      </c>
      <c r="L93" s="38"/>
      <c r="M93" s="179" t="s">
        <v>19</v>
      </c>
      <c r="N93" s="180" t="s">
        <v>42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125</v>
      </c>
      <c r="AT93" s="183" t="s">
        <v>120</v>
      </c>
      <c r="AU93" s="183" t="s">
        <v>82</v>
      </c>
      <c r="AY93" s="16" t="s">
        <v>118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79</v>
      </c>
      <c r="BK93" s="184">
        <f>ROUND(I93*H93,2)</f>
        <v>0</v>
      </c>
      <c r="BL93" s="16" t="s">
        <v>125</v>
      </c>
      <c r="BM93" s="183" t="s">
        <v>591</v>
      </c>
    </row>
    <row r="94" spans="1:65" s="2" customFormat="1" ht="11.25">
      <c r="A94" s="33"/>
      <c r="B94" s="34"/>
      <c r="C94" s="35"/>
      <c r="D94" s="185" t="s">
        <v>127</v>
      </c>
      <c r="E94" s="35"/>
      <c r="F94" s="186" t="s">
        <v>201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127</v>
      </c>
      <c r="AU94" s="16" t="s">
        <v>82</v>
      </c>
    </row>
    <row r="95" spans="1:65" s="2" customFormat="1" ht="11.25">
      <c r="A95" s="33"/>
      <c r="B95" s="34"/>
      <c r="C95" s="35"/>
      <c r="D95" s="190" t="s">
        <v>129</v>
      </c>
      <c r="E95" s="35"/>
      <c r="F95" s="191" t="s">
        <v>202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129</v>
      </c>
      <c r="AU95" s="16" t="s">
        <v>82</v>
      </c>
    </row>
    <row r="96" spans="1:65" s="2" customFormat="1" ht="19.5">
      <c r="A96" s="33"/>
      <c r="B96" s="34"/>
      <c r="C96" s="35"/>
      <c r="D96" s="185" t="s">
        <v>158</v>
      </c>
      <c r="E96" s="35"/>
      <c r="F96" s="203" t="s">
        <v>203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158</v>
      </c>
      <c r="AU96" s="16" t="s">
        <v>82</v>
      </c>
    </row>
    <row r="97" spans="1:65" s="13" customFormat="1" ht="11.25">
      <c r="B97" s="192"/>
      <c r="C97" s="193"/>
      <c r="D97" s="185" t="s">
        <v>131</v>
      </c>
      <c r="E97" s="194" t="s">
        <v>19</v>
      </c>
      <c r="F97" s="195" t="s">
        <v>592</v>
      </c>
      <c r="G97" s="193"/>
      <c r="H97" s="196">
        <v>1470.7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131</v>
      </c>
      <c r="AU97" s="202" t="s">
        <v>82</v>
      </c>
      <c r="AV97" s="13" t="s">
        <v>82</v>
      </c>
      <c r="AW97" s="13" t="s">
        <v>33</v>
      </c>
      <c r="AX97" s="13" t="s">
        <v>71</v>
      </c>
      <c r="AY97" s="202" t="s">
        <v>118</v>
      </c>
    </row>
    <row r="98" spans="1:65" s="13" customFormat="1" ht="11.25">
      <c r="B98" s="192"/>
      <c r="C98" s="193"/>
      <c r="D98" s="185" t="s">
        <v>131</v>
      </c>
      <c r="E98" s="194" t="s">
        <v>19</v>
      </c>
      <c r="F98" s="195" t="s">
        <v>593</v>
      </c>
      <c r="G98" s="193"/>
      <c r="H98" s="196">
        <v>77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131</v>
      </c>
      <c r="AU98" s="202" t="s">
        <v>82</v>
      </c>
      <c r="AV98" s="13" t="s">
        <v>82</v>
      </c>
      <c r="AW98" s="13" t="s">
        <v>33</v>
      </c>
      <c r="AX98" s="13" t="s">
        <v>71</v>
      </c>
      <c r="AY98" s="202" t="s">
        <v>118</v>
      </c>
    </row>
    <row r="99" spans="1:65" s="13" customFormat="1" ht="11.25">
      <c r="B99" s="192"/>
      <c r="C99" s="193"/>
      <c r="D99" s="185" t="s">
        <v>131</v>
      </c>
      <c r="E99" s="194" t="s">
        <v>19</v>
      </c>
      <c r="F99" s="195" t="s">
        <v>594</v>
      </c>
      <c r="G99" s="193"/>
      <c r="H99" s="196">
        <v>70.7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131</v>
      </c>
      <c r="AU99" s="202" t="s">
        <v>82</v>
      </c>
      <c r="AV99" s="13" t="s">
        <v>82</v>
      </c>
      <c r="AW99" s="13" t="s">
        <v>33</v>
      </c>
      <c r="AX99" s="13" t="s">
        <v>71</v>
      </c>
      <c r="AY99" s="202" t="s">
        <v>118</v>
      </c>
    </row>
    <row r="100" spans="1:65" s="2" customFormat="1" ht="21.75" customHeight="1">
      <c r="A100" s="33"/>
      <c r="B100" s="34"/>
      <c r="C100" s="172" t="s">
        <v>140</v>
      </c>
      <c r="D100" s="172" t="s">
        <v>120</v>
      </c>
      <c r="E100" s="173" t="s">
        <v>207</v>
      </c>
      <c r="F100" s="174" t="s">
        <v>208</v>
      </c>
      <c r="G100" s="175" t="s">
        <v>209</v>
      </c>
      <c r="H100" s="176">
        <v>242.8</v>
      </c>
      <c r="I100" s="177"/>
      <c r="J100" s="178">
        <f>ROUND(I100*H100,2)</f>
        <v>0</v>
      </c>
      <c r="K100" s="174" t="s">
        <v>124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125</v>
      </c>
      <c r="AT100" s="183" t="s">
        <v>120</v>
      </c>
      <c r="AU100" s="183" t="s">
        <v>82</v>
      </c>
      <c r="AY100" s="16" t="s">
        <v>118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125</v>
      </c>
      <c r="BM100" s="183" t="s">
        <v>595</v>
      </c>
    </row>
    <row r="101" spans="1:65" s="2" customFormat="1" ht="11.25">
      <c r="A101" s="33"/>
      <c r="B101" s="34"/>
      <c r="C101" s="35"/>
      <c r="D101" s="185" t="s">
        <v>127</v>
      </c>
      <c r="E101" s="35"/>
      <c r="F101" s="186" t="s">
        <v>211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127</v>
      </c>
      <c r="AU101" s="16" t="s">
        <v>82</v>
      </c>
    </row>
    <row r="102" spans="1:65" s="2" customFormat="1" ht="11.25">
      <c r="A102" s="33"/>
      <c r="B102" s="34"/>
      <c r="C102" s="35"/>
      <c r="D102" s="190" t="s">
        <v>129</v>
      </c>
      <c r="E102" s="35"/>
      <c r="F102" s="191" t="s">
        <v>212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129</v>
      </c>
      <c r="AU102" s="16" t="s">
        <v>82</v>
      </c>
    </row>
    <row r="103" spans="1:65" s="13" customFormat="1" ht="11.25">
      <c r="B103" s="192"/>
      <c r="C103" s="193"/>
      <c r="D103" s="185" t="s">
        <v>131</v>
      </c>
      <c r="E103" s="194" t="s">
        <v>19</v>
      </c>
      <c r="F103" s="195" t="s">
        <v>596</v>
      </c>
      <c r="G103" s="193"/>
      <c r="H103" s="196">
        <v>231.8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131</v>
      </c>
      <c r="AU103" s="202" t="s">
        <v>82</v>
      </c>
      <c r="AV103" s="13" t="s">
        <v>82</v>
      </c>
      <c r="AW103" s="13" t="s">
        <v>33</v>
      </c>
      <c r="AX103" s="13" t="s">
        <v>71</v>
      </c>
      <c r="AY103" s="202" t="s">
        <v>118</v>
      </c>
    </row>
    <row r="104" spans="1:65" s="13" customFormat="1" ht="11.25">
      <c r="B104" s="192"/>
      <c r="C104" s="193"/>
      <c r="D104" s="185" t="s">
        <v>131</v>
      </c>
      <c r="E104" s="194" t="s">
        <v>19</v>
      </c>
      <c r="F104" s="195" t="s">
        <v>597</v>
      </c>
      <c r="G104" s="193"/>
      <c r="H104" s="196">
        <v>4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131</v>
      </c>
      <c r="AU104" s="202" t="s">
        <v>82</v>
      </c>
      <c r="AV104" s="13" t="s">
        <v>82</v>
      </c>
      <c r="AW104" s="13" t="s">
        <v>33</v>
      </c>
      <c r="AX104" s="13" t="s">
        <v>71</v>
      </c>
      <c r="AY104" s="202" t="s">
        <v>118</v>
      </c>
    </row>
    <row r="105" spans="1:65" s="13" customFormat="1" ht="11.25">
      <c r="B105" s="192"/>
      <c r="C105" s="193"/>
      <c r="D105" s="185" t="s">
        <v>131</v>
      </c>
      <c r="E105" s="194" t="s">
        <v>19</v>
      </c>
      <c r="F105" s="195" t="s">
        <v>598</v>
      </c>
      <c r="G105" s="193"/>
      <c r="H105" s="196">
        <v>7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131</v>
      </c>
      <c r="AU105" s="202" t="s">
        <v>82</v>
      </c>
      <c r="AV105" s="13" t="s">
        <v>82</v>
      </c>
      <c r="AW105" s="13" t="s">
        <v>33</v>
      </c>
      <c r="AX105" s="13" t="s">
        <v>71</v>
      </c>
      <c r="AY105" s="202" t="s">
        <v>118</v>
      </c>
    </row>
    <row r="106" spans="1:65" s="2" customFormat="1" ht="16.5" customHeight="1">
      <c r="A106" s="33"/>
      <c r="B106" s="34"/>
      <c r="C106" s="172" t="s">
        <v>125</v>
      </c>
      <c r="D106" s="172" t="s">
        <v>120</v>
      </c>
      <c r="E106" s="173" t="s">
        <v>220</v>
      </c>
      <c r="F106" s="174" t="s">
        <v>221</v>
      </c>
      <c r="G106" s="175" t="s">
        <v>209</v>
      </c>
      <c r="H106" s="176">
        <v>9.6</v>
      </c>
      <c r="I106" s="177"/>
      <c r="J106" s="178">
        <f>ROUND(I106*H106,2)</f>
        <v>0</v>
      </c>
      <c r="K106" s="174" t="s">
        <v>124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125</v>
      </c>
      <c r="AT106" s="183" t="s">
        <v>120</v>
      </c>
      <c r="AU106" s="183" t="s">
        <v>82</v>
      </c>
      <c r="AY106" s="16" t="s">
        <v>118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125</v>
      </c>
      <c r="BM106" s="183" t="s">
        <v>599</v>
      </c>
    </row>
    <row r="107" spans="1:65" s="2" customFormat="1" ht="11.25">
      <c r="A107" s="33"/>
      <c r="B107" s="34"/>
      <c r="C107" s="35"/>
      <c r="D107" s="185" t="s">
        <v>127</v>
      </c>
      <c r="E107" s="35"/>
      <c r="F107" s="186" t="s">
        <v>223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127</v>
      </c>
      <c r="AU107" s="16" t="s">
        <v>82</v>
      </c>
    </row>
    <row r="108" spans="1:65" s="2" customFormat="1" ht="11.25">
      <c r="A108" s="33"/>
      <c r="B108" s="34"/>
      <c r="C108" s="35"/>
      <c r="D108" s="190" t="s">
        <v>129</v>
      </c>
      <c r="E108" s="35"/>
      <c r="F108" s="191" t="s">
        <v>224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129</v>
      </c>
      <c r="AU108" s="16" t="s">
        <v>82</v>
      </c>
    </row>
    <row r="109" spans="1:65" s="13" customFormat="1" ht="11.25">
      <c r="B109" s="192"/>
      <c r="C109" s="193"/>
      <c r="D109" s="185" t="s">
        <v>131</v>
      </c>
      <c r="E109" s="194" t="s">
        <v>19</v>
      </c>
      <c r="F109" s="195" t="s">
        <v>600</v>
      </c>
      <c r="G109" s="193"/>
      <c r="H109" s="196">
        <v>9.6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131</v>
      </c>
      <c r="AU109" s="202" t="s">
        <v>82</v>
      </c>
      <c r="AV109" s="13" t="s">
        <v>82</v>
      </c>
      <c r="AW109" s="13" t="s">
        <v>33</v>
      </c>
      <c r="AX109" s="13" t="s">
        <v>79</v>
      </c>
      <c r="AY109" s="202" t="s">
        <v>118</v>
      </c>
    </row>
    <row r="110" spans="1:65" s="2" customFormat="1" ht="21.75" customHeight="1">
      <c r="A110" s="33"/>
      <c r="B110" s="34"/>
      <c r="C110" s="172" t="s">
        <v>152</v>
      </c>
      <c r="D110" s="172" t="s">
        <v>120</v>
      </c>
      <c r="E110" s="173" t="s">
        <v>227</v>
      </c>
      <c r="F110" s="174" t="s">
        <v>228</v>
      </c>
      <c r="G110" s="175" t="s">
        <v>209</v>
      </c>
      <c r="H110" s="176">
        <v>88</v>
      </c>
      <c r="I110" s="177"/>
      <c r="J110" s="178">
        <f>ROUND(I110*H110,2)</f>
        <v>0</v>
      </c>
      <c r="K110" s="174" t="s">
        <v>124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125</v>
      </c>
      <c r="AT110" s="183" t="s">
        <v>120</v>
      </c>
      <c r="AU110" s="183" t="s">
        <v>82</v>
      </c>
      <c r="AY110" s="16" t="s">
        <v>118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125</v>
      </c>
      <c r="BM110" s="183" t="s">
        <v>601</v>
      </c>
    </row>
    <row r="111" spans="1:65" s="2" customFormat="1" ht="19.5">
      <c r="A111" s="33"/>
      <c r="B111" s="34"/>
      <c r="C111" s="35"/>
      <c r="D111" s="185" t="s">
        <v>127</v>
      </c>
      <c r="E111" s="35"/>
      <c r="F111" s="186" t="s">
        <v>230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127</v>
      </c>
      <c r="AU111" s="16" t="s">
        <v>82</v>
      </c>
    </row>
    <row r="112" spans="1:65" s="2" customFormat="1" ht="11.25">
      <c r="A112" s="33"/>
      <c r="B112" s="34"/>
      <c r="C112" s="35"/>
      <c r="D112" s="190" t="s">
        <v>129</v>
      </c>
      <c r="E112" s="35"/>
      <c r="F112" s="191" t="s">
        <v>231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129</v>
      </c>
      <c r="AU112" s="16" t="s">
        <v>82</v>
      </c>
    </row>
    <row r="113" spans="1:65" s="13" customFormat="1" ht="11.25">
      <c r="B113" s="192"/>
      <c r="C113" s="193"/>
      <c r="D113" s="185" t="s">
        <v>131</v>
      </c>
      <c r="E113" s="194" t="s">
        <v>19</v>
      </c>
      <c r="F113" s="195" t="s">
        <v>602</v>
      </c>
      <c r="G113" s="193"/>
      <c r="H113" s="196">
        <v>88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131</v>
      </c>
      <c r="AU113" s="202" t="s">
        <v>82</v>
      </c>
      <c r="AV113" s="13" t="s">
        <v>82</v>
      </c>
      <c r="AW113" s="13" t="s">
        <v>33</v>
      </c>
      <c r="AX113" s="13" t="s">
        <v>79</v>
      </c>
      <c r="AY113" s="202" t="s">
        <v>118</v>
      </c>
    </row>
    <row r="114" spans="1:65" s="2" customFormat="1" ht="21.75" customHeight="1">
      <c r="A114" s="33"/>
      <c r="B114" s="34"/>
      <c r="C114" s="172" t="s">
        <v>160</v>
      </c>
      <c r="D114" s="172" t="s">
        <v>120</v>
      </c>
      <c r="E114" s="173" t="s">
        <v>603</v>
      </c>
      <c r="F114" s="174" t="s">
        <v>604</v>
      </c>
      <c r="G114" s="175" t="s">
        <v>209</v>
      </c>
      <c r="H114" s="176">
        <v>36.799999999999997</v>
      </c>
      <c r="I114" s="177"/>
      <c r="J114" s="178">
        <f>ROUND(I114*H114,2)</f>
        <v>0</v>
      </c>
      <c r="K114" s="174" t="s">
        <v>124</v>
      </c>
      <c r="L114" s="38"/>
      <c r="M114" s="179" t="s">
        <v>19</v>
      </c>
      <c r="N114" s="180" t="s">
        <v>42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125</v>
      </c>
      <c r="AT114" s="183" t="s">
        <v>120</v>
      </c>
      <c r="AU114" s="183" t="s">
        <v>82</v>
      </c>
      <c r="AY114" s="16" t="s">
        <v>118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79</v>
      </c>
      <c r="BK114" s="184">
        <f>ROUND(I114*H114,2)</f>
        <v>0</v>
      </c>
      <c r="BL114" s="16" t="s">
        <v>125</v>
      </c>
      <c r="BM114" s="183" t="s">
        <v>605</v>
      </c>
    </row>
    <row r="115" spans="1:65" s="2" customFormat="1" ht="19.5">
      <c r="A115" s="33"/>
      <c r="B115" s="34"/>
      <c r="C115" s="35"/>
      <c r="D115" s="185" t="s">
        <v>127</v>
      </c>
      <c r="E115" s="35"/>
      <c r="F115" s="186" t="s">
        <v>606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127</v>
      </c>
      <c r="AU115" s="16" t="s">
        <v>82</v>
      </c>
    </row>
    <row r="116" spans="1:65" s="2" customFormat="1" ht="11.25">
      <c r="A116" s="33"/>
      <c r="B116" s="34"/>
      <c r="C116" s="35"/>
      <c r="D116" s="190" t="s">
        <v>129</v>
      </c>
      <c r="E116" s="35"/>
      <c r="F116" s="191" t="s">
        <v>607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129</v>
      </c>
      <c r="AU116" s="16" t="s">
        <v>82</v>
      </c>
    </row>
    <row r="117" spans="1:65" s="13" customFormat="1" ht="11.25">
      <c r="B117" s="192"/>
      <c r="C117" s="193"/>
      <c r="D117" s="185" t="s">
        <v>131</v>
      </c>
      <c r="E117" s="194" t="s">
        <v>19</v>
      </c>
      <c r="F117" s="195" t="s">
        <v>608</v>
      </c>
      <c r="G117" s="193"/>
      <c r="H117" s="196">
        <v>36.799999999999997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131</v>
      </c>
      <c r="AU117" s="202" t="s">
        <v>82</v>
      </c>
      <c r="AV117" s="13" t="s">
        <v>82</v>
      </c>
      <c r="AW117" s="13" t="s">
        <v>33</v>
      </c>
      <c r="AX117" s="13" t="s">
        <v>79</v>
      </c>
      <c r="AY117" s="202" t="s">
        <v>118</v>
      </c>
    </row>
    <row r="118" spans="1:65" s="2" customFormat="1" ht="21.75" customHeight="1">
      <c r="A118" s="33"/>
      <c r="B118" s="34"/>
      <c r="C118" s="172" t="s">
        <v>166</v>
      </c>
      <c r="D118" s="172" t="s">
        <v>120</v>
      </c>
      <c r="E118" s="173" t="s">
        <v>296</v>
      </c>
      <c r="F118" s="174" t="s">
        <v>297</v>
      </c>
      <c r="G118" s="175" t="s">
        <v>209</v>
      </c>
      <c r="H118" s="176">
        <v>525.76</v>
      </c>
      <c r="I118" s="177"/>
      <c r="J118" s="178">
        <f>ROUND(I118*H118,2)</f>
        <v>0</v>
      </c>
      <c r="K118" s="174" t="s">
        <v>124</v>
      </c>
      <c r="L118" s="38"/>
      <c r="M118" s="179" t="s">
        <v>19</v>
      </c>
      <c r="N118" s="180" t="s">
        <v>42</v>
      </c>
      <c r="O118" s="63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3" t="s">
        <v>125</v>
      </c>
      <c r="AT118" s="183" t="s">
        <v>120</v>
      </c>
      <c r="AU118" s="183" t="s">
        <v>82</v>
      </c>
      <c r="AY118" s="16" t="s">
        <v>118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79</v>
      </c>
      <c r="BK118" s="184">
        <f>ROUND(I118*H118,2)</f>
        <v>0</v>
      </c>
      <c r="BL118" s="16" t="s">
        <v>125</v>
      </c>
      <c r="BM118" s="183" t="s">
        <v>609</v>
      </c>
    </row>
    <row r="119" spans="1:65" s="2" customFormat="1" ht="19.5">
      <c r="A119" s="33"/>
      <c r="B119" s="34"/>
      <c r="C119" s="35"/>
      <c r="D119" s="185" t="s">
        <v>127</v>
      </c>
      <c r="E119" s="35"/>
      <c r="F119" s="186" t="s">
        <v>299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127</v>
      </c>
      <c r="AU119" s="16" t="s">
        <v>82</v>
      </c>
    </row>
    <row r="120" spans="1:65" s="2" customFormat="1" ht="11.25">
      <c r="A120" s="33"/>
      <c r="B120" s="34"/>
      <c r="C120" s="35"/>
      <c r="D120" s="190" t="s">
        <v>129</v>
      </c>
      <c r="E120" s="35"/>
      <c r="F120" s="191" t="s">
        <v>300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129</v>
      </c>
      <c r="AU120" s="16" t="s">
        <v>82</v>
      </c>
    </row>
    <row r="121" spans="1:65" s="13" customFormat="1" ht="11.25">
      <c r="B121" s="192"/>
      <c r="C121" s="193"/>
      <c r="D121" s="185" t="s">
        <v>131</v>
      </c>
      <c r="E121" s="194" t="s">
        <v>19</v>
      </c>
      <c r="F121" s="195" t="s">
        <v>610</v>
      </c>
      <c r="G121" s="193"/>
      <c r="H121" s="196">
        <v>525.76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131</v>
      </c>
      <c r="AU121" s="202" t="s">
        <v>82</v>
      </c>
      <c r="AV121" s="13" t="s">
        <v>82</v>
      </c>
      <c r="AW121" s="13" t="s">
        <v>33</v>
      </c>
      <c r="AX121" s="13" t="s">
        <v>79</v>
      </c>
      <c r="AY121" s="202" t="s">
        <v>118</v>
      </c>
    </row>
    <row r="122" spans="1:65" s="2" customFormat="1" ht="21.75" customHeight="1">
      <c r="A122" s="33"/>
      <c r="B122" s="34"/>
      <c r="C122" s="172" t="s">
        <v>172</v>
      </c>
      <c r="D122" s="172" t="s">
        <v>120</v>
      </c>
      <c r="E122" s="173" t="s">
        <v>303</v>
      </c>
      <c r="F122" s="174" t="s">
        <v>304</v>
      </c>
      <c r="G122" s="175" t="s">
        <v>209</v>
      </c>
      <c r="H122" s="176">
        <v>329.1</v>
      </c>
      <c r="I122" s="177"/>
      <c r="J122" s="178">
        <f>ROUND(I122*H122,2)</f>
        <v>0</v>
      </c>
      <c r="K122" s="174" t="s">
        <v>124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125</v>
      </c>
      <c r="AT122" s="183" t="s">
        <v>120</v>
      </c>
      <c r="AU122" s="183" t="s">
        <v>82</v>
      </c>
      <c r="AY122" s="16" t="s">
        <v>118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125</v>
      </c>
      <c r="BM122" s="183" t="s">
        <v>611</v>
      </c>
    </row>
    <row r="123" spans="1:65" s="2" customFormat="1" ht="19.5">
      <c r="A123" s="33"/>
      <c r="B123" s="34"/>
      <c r="C123" s="35"/>
      <c r="D123" s="185" t="s">
        <v>127</v>
      </c>
      <c r="E123" s="35"/>
      <c r="F123" s="186" t="s">
        <v>306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127</v>
      </c>
      <c r="AU123" s="16" t="s">
        <v>82</v>
      </c>
    </row>
    <row r="124" spans="1:65" s="2" customFormat="1" ht="11.25">
      <c r="A124" s="33"/>
      <c r="B124" s="34"/>
      <c r="C124" s="35"/>
      <c r="D124" s="190" t="s">
        <v>129</v>
      </c>
      <c r="E124" s="35"/>
      <c r="F124" s="191" t="s">
        <v>307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129</v>
      </c>
      <c r="AU124" s="16" t="s">
        <v>82</v>
      </c>
    </row>
    <row r="125" spans="1:65" s="13" customFormat="1" ht="11.25">
      <c r="B125" s="192"/>
      <c r="C125" s="193"/>
      <c r="D125" s="185" t="s">
        <v>131</v>
      </c>
      <c r="E125" s="194" t="s">
        <v>19</v>
      </c>
      <c r="F125" s="195" t="s">
        <v>612</v>
      </c>
      <c r="G125" s="193"/>
      <c r="H125" s="196">
        <v>329.1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131</v>
      </c>
      <c r="AU125" s="202" t="s">
        <v>82</v>
      </c>
      <c r="AV125" s="13" t="s">
        <v>82</v>
      </c>
      <c r="AW125" s="13" t="s">
        <v>33</v>
      </c>
      <c r="AX125" s="13" t="s">
        <v>79</v>
      </c>
      <c r="AY125" s="202" t="s">
        <v>118</v>
      </c>
    </row>
    <row r="126" spans="1:65" s="2" customFormat="1" ht="24.2" customHeight="1">
      <c r="A126" s="33"/>
      <c r="B126" s="34"/>
      <c r="C126" s="172" t="s">
        <v>179</v>
      </c>
      <c r="D126" s="172" t="s">
        <v>120</v>
      </c>
      <c r="E126" s="173" t="s">
        <v>311</v>
      </c>
      <c r="F126" s="174" t="s">
        <v>312</v>
      </c>
      <c r="G126" s="175" t="s">
        <v>209</v>
      </c>
      <c r="H126" s="176">
        <v>11847.6</v>
      </c>
      <c r="I126" s="177"/>
      <c r="J126" s="178">
        <f>ROUND(I126*H126,2)</f>
        <v>0</v>
      </c>
      <c r="K126" s="174" t="s">
        <v>124</v>
      </c>
      <c r="L126" s="38"/>
      <c r="M126" s="179" t="s">
        <v>19</v>
      </c>
      <c r="N126" s="180" t="s">
        <v>42</v>
      </c>
      <c r="O126" s="63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125</v>
      </c>
      <c r="AT126" s="183" t="s">
        <v>120</v>
      </c>
      <c r="AU126" s="183" t="s">
        <v>82</v>
      </c>
      <c r="AY126" s="16" t="s">
        <v>118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79</v>
      </c>
      <c r="BK126" s="184">
        <f>ROUND(I126*H126,2)</f>
        <v>0</v>
      </c>
      <c r="BL126" s="16" t="s">
        <v>125</v>
      </c>
      <c r="BM126" s="183" t="s">
        <v>613</v>
      </c>
    </row>
    <row r="127" spans="1:65" s="2" customFormat="1" ht="19.5">
      <c r="A127" s="33"/>
      <c r="B127" s="34"/>
      <c r="C127" s="35"/>
      <c r="D127" s="185" t="s">
        <v>127</v>
      </c>
      <c r="E127" s="35"/>
      <c r="F127" s="186" t="s">
        <v>314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127</v>
      </c>
      <c r="AU127" s="16" t="s">
        <v>82</v>
      </c>
    </row>
    <row r="128" spans="1:65" s="2" customFormat="1" ht="11.25">
      <c r="A128" s="33"/>
      <c r="B128" s="34"/>
      <c r="C128" s="35"/>
      <c r="D128" s="190" t="s">
        <v>129</v>
      </c>
      <c r="E128" s="35"/>
      <c r="F128" s="191" t="s">
        <v>315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129</v>
      </c>
      <c r="AU128" s="16" t="s">
        <v>82</v>
      </c>
    </row>
    <row r="129" spans="1:65" s="13" customFormat="1" ht="11.25">
      <c r="B129" s="192"/>
      <c r="C129" s="193"/>
      <c r="D129" s="185" t="s">
        <v>131</v>
      </c>
      <c r="E129" s="194" t="s">
        <v>19</v>
      </c>
      <c r="F129" s="195" t="s">
        <v>614</v>
      </c>
      <c r="G129" s="193"/>
      <c r="H129" s="196">
        <v>11847.6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131</v>
      </c>
      <c r="AU129" s="202" t="s">
        <v>82</v>
      </c>
      <c r="AV129" s="13" t="s">
        <v>82</v>
      </c>
      <c r="AW129" s="13" t="s">
        <v>33</v>
      </c>
      <c r="AX129" s="13" t="s">
        <v>79</v>
      </c>
      <c r="AY129" s="202" t="s">
        <v>118</v>
      </c>
    </row>
    <row r="130" spans="1:65" s="2" customFormat="1" ht="16.5" customHeight="1">
      <c r="A130" s="33"/>
      <c r="B130" s="34"/>
      <c r="C130" s="172" t="s">
        <v>185</v>
      </c>
      <c r="D130" s="172" t="s">
        <v>120</v>
      </c>
      <c r="E130" s="173" t="s">
        <v>319</v>
      </c>
      <c r="F130" s="174" t="s">
        <v>320</v>
      </c>
      <c r="G130" s="175" t="s">
        <v>209</v>
      </c>
      <c r="H130" s="176">
        <v>525.76</v>
      </c>
      <c r="I130" s="177"/>
      <c r="J130" s="178">
        <f>ROUND(I130*H130,2)</f>
        <v>0</v>
      </c>
      <c r="K130" s="174" t="s">
        <v>124</v>
      </c>
      <c r="L130" s="38"/>
      <c r="M130" s="179" t="s">
        <v>19</v>
      </c>
      <c r="N130" s="180" t="s">
        <v>42</v>
      </c>
      <c r="O130" s="63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3" t="s">
        <v>125</v>
      </c>
      <c r="AT130" s="183" t="s">
        <v>120</v>
      </c>
      <c r="AU130" s="183" t="s">
        <v>82</v>
      </c>
      <c r="AY130" s="16" t="s">
        <v>118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79</v>
      </c>
      <c r="BK130" s="184">
        <f>ROUND(I130*H130,2)</f>
        <v>0</v>
      </c>
      <c r="BL130" s="16" t="s">
        <v>125</v>
      </c>
      <c r="BM130" s="183" t="s">
        <v>615</v>
      </c>
    </row>
    <row r="131" spans="1:65" s="2" customFormat="1" ht="19.5">
      <c r="A131" s="33"/>
      <c r="B131" s="34"/>
      <c r="C131" s="35"/>
      <c r="D131" s="185" t="s">
        <v>127</v>
      </c>
      <c r="E131" s="35"/>
      <c r="F131" s="186" t="s">
        <v>322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127</v>
      </c>
      <c r="AU131" s="16" t="s">
        <v>82</v>
      </c>
    </row>
    <row r="132" spans="1:65" s="2" customFormat="1" ht="11.25">
      <c r="A132" s="33"/>
      <c r="B132" s="34"/>
      <c r="C132" s="35"/>
      <c r="D132" s="190" t="s">
        <v>129</v>
      </c>
      <c r="E132" s="35"/>
      <c r="F132" s="191" t="s">
        <v>323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129</v>
      </c>
      <c r="AU132" s="16" t="s">
        <v>82</v>
      </c>
    </row>
    <row r="133" spans="1:65" s="13" customFormat="1" ht="11.25">
      <c r="B133" s="192"/>
      <c r="C133" s="193"/>
      <c r="D133" s="185" t="s">
        <v>131</v>
      </c>
      <c r="E133" s="194" t="s">
        <v>19</v>
      </c>
      <c r="F133" s="195" t="s">
        <v>616</v>
      </c>
      <c r="G133" s="193"/>
      <c r="H133" s="196">
        <v>525.76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131</v>
      </c>
      <c r="AU133" s="202" t="s">
        <v>82</v>
      </c>
      <c r="AV133" s="13" t="s">
        <v>82</v>
      </c>
      <c r="AW133" s="13" t="s">
        <v>33</v>
      </c>
      <c r="AX133" s="13" t="s">
        <v>79</v>
      </c>
      <c r="AY133" s="202" t="s">
        <v>118</v>
      </c>
    </row>
    <row r="134" spans="1:65" s="2" customFormat="1" ht="16.5" customHeight="1">
      <c r="A134" s="33"/>
      <c r="B134" s="34"/>
      <c r="C134" s="172" t="s">
        <v>191</v>
      </c>
      <c r="D134" s="172" t="s">
        <v>120</v>
      </c>
      <c r="E134" s="173" t="s">
        <v>325</v>
      </c>
      <c r="F134" s="174" t="s">
        <v>326</v>
      </c>
      <c r="G134" s="175" t="s">
        <v>209</v>
      </c>
      <c r="H134" s="176">
        <v>38.5</v>
      </c>
      <c r="I134" s="177"/>
      <c r="J134" s="178">
        <f>ROUND(I134*H134,2)</f>
        <v>0</v>
      </c>
      <c r="K134" s="174" t="s">
        <v>124</v>
      </c>
      <c r="L134" s="38"/>
      <c r="M134" s="179" t="s">
        <v>19</v>
      </c>
      <c r="N134" s="180" t="s">
        <v>42</v>
      </c>
      <c r="O134" s="63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3" t="s">
        <v>125</v>
      </c>
      <c r="AT134" s="183" t="s">
        <v>120</v>
      </c>
      <c r="AU134" s="183" t="s">
        <v>82</v>
      </c>
      <c r="AY134" s="16" t="s">
        <v>118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79</v>
      </c>
      <c r="BK134" s="184">
        <f>ROUND(I134*H134,2)</f>
        <v>0</v>
      </c>
      <c r="BL134" s="16" t="s">
        <v>125</v>
      </c>
      <c r="BM134" s="183" t="s">
        <v>617</v>
      </c>
    </row>
    <row r="135" spans="1:65" s="2" customFormat="1" ht="19.5">
      <c r="A135" s="33"/>
      <c r="B135" s="34"/>
      <c r="C135" s="35"/>
      <c r="D135" s="185" t="s">
        <v>127</v>
      </c>
      <c r="E135" s="35"/>
      <c r="F135" s="186" t="s">
        <v>328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82</v>
      </c>
    </row>
    <row r="136" spans="1:65" s="2" customFormat="1" ht="11.25">
      <c r="A136" s="33"/>
      <c r="B136" s="34"/>
      <c r="C136" s="35"/>
      <c r="D136" s="190" t="s">
        <v>129</v>
      </c>
      <c r="E136" s="35"/>
      <c r="F136" s="191" t="s">
        <v>329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129</v>
      </c>
      <c r="AU136" s="16" t="s">
        <v>82</v>
      </c>
    </row>
    <row r="137" spans="1:65" s="13" customFormat="1" ht="11.25">
      <c r="B137" s="192"/>
      <c r="C137" s="193"/>
      <c r="D137" s="185" t="s">
        <v>131</v>
      </c>
      <c r="E137" s="194" t="s">
        <v>19</v>
      </c>
      <c r="F137" s="195" t="s">
        <v>618</v>
      </c>
      <c r="G137" s="193"/>
      <c r="H137" s="196">
        <v>38.5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131</v>
      </c>
      <c r="AU137" s="202" t="s">
        <v>82</v>
      </c>
      <c r="AV137" s="13" t="s">
        <v>82</v>
      </c>
      <c r="AW137" s="13" t="s">
        <v>33</v>
      </c>
      <c r="AX137" s="13" t="s">
        <v>79</v>
      </c>
      <c r="AY137" s="202" t="s">
        <v>118</v>
      </c>
    </row>
    <row r="138" spans="1:65" s="2" customFormat="1" ht="16.5" customHeight="1">
      <c r="A138" s="33"/>
      <c r="B138" s="34"/>
      <c r="C138" s="172" t="s">
        <v>197</v>
      </c>
      <c r="D138" s="172" t="s">
        <v>120</v>
      </c>
      <c r="E138" s="173" t="s">
        <v>333</v>
      </c>
      <c r="F138" s="174" t="s">
        <v>334</v>
      </c>
      <c r="G138" s="175" t="s">
        <v>335</v>
      </c>
      <c r="H138" s="176">
        <v>592.38</v>
      </c>
      <c r="I138" s="177"/>
      <c r="J138" s="178">
        <f>ROUND(I138*H138,2)</f>
        <v>0</v>
      </c>
      <c r="K138" s="174" t="s">
        <v>124</v>
      </c>
      <c r="L138" s="38"/>
      <c r="M138" s="179" t="s">
        <v>19</v>
      </c>
      <c r="N138" s="180" t="s">
        <v>42</v>
      </c>
      <c r="O138" s="63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125</v>
      </c>
      <c r="AT138" s="183" t="s">
        <v>120</v>
      </c>
      <c r="AU138" s="183" t="s">
        <v>82</v>
      </c>
      <c r="AY138" s="16" t="s">
        <v>118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79</v>
      </c>
      <c r="BK138" s="184">
        <f>ROUND(I138*H138,2)</f>
        <v>0</v>
      </c>
      <c r="BL138" s="16" t="s">
        <v>125</v>
      </c>
      <c r="BM138" s="183" t="s">
        <v>619</v>
      </c>
    </row>
    <row r="139" spans="1:65" s="2" customFormat="1" ht="11.25">
      <c r="A139" s="33"/>
      <c r="B139" s="34"/>
      <c r="C139" s="35"/>
      <c r="D139" s="185" t="s">
        <v>127</v>
      </c>
      <c r="E139" s="35"/>
      <c r="F139" s="186" t="s">
        <v>337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127</v>
      </c>
      <c r="AU139" s="16" t="s">
        <v>82</v>
      </c>
    </row>
    <row r="140" spans="1:65" s="2" customFormat="1" ht="11.25">
      <c r="A140" s="33"/>
      <c r="B140" s="34"/>
      <c r="C140" s="35"/>
      <c r="D140" s="190" t="s">
        <v>129</v>
      </c>
      <c r="E140" s="35"/>
      <c r="F140" s="191" t="s">
        <v>338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129</v>
      </c>
      <c r="AU140" s="16" t="s">
        <v>82</v>
      </c>
    </row>
    <row r="141" spans="1:65" s="13" customFormat="1" ht="11.25">
      <c r="B141" s="192"/>
      <c r="C141" s="193"/>
      <c r="D141" s="185" t="s">
        <v>131</v>
      </c>
      <c r="E141" s="194" t="s">
        <v>19</v>
      </c>
      <c r="F141" s="195" t="s">
        <v>620</v>
      </c>
      <c r="G141" s="193"/>
      <c r="H141" s="196">
        <v>592.38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131</v>
      </c>
      <c r="AU141" s="202" t="s">
        <v>82</v>
      </c>
      <c r="AV141" s="13" t="s">
        <v>82</v>
      </c>
      <c r="AW141" s="13" t="s">
        <v>33</v>
      </c>
      <c r="AX141" s="13" t="s">
        <v>79</v>
      </c>
      <c r="AY141" s="202" t="s">
        <v>118</v>
      </c>
    </row>
    <row r="142" spans="1:65" s="2" customFormat="1" ht="16.5" customHeight="1">
      <c r="A142" s="33"/>
      <c r="B142" s="34"/>
      <c r="C142" s="172" t="s">
        <v>206</v>
      </c>
      <c r="D142" s="172" t="s">
        <v>120</v>
      </c>
      <c r="E142" s="173" t="s">
        <v>347</v>
      </c>
      <c r="F142" s="174" t="s">
        <v>348</v>
      </c>
      <c r="G142" s="175" t="s">
        <v>209</v>
      </c>
      <c r="H142" s="176">
        <v>329.1</v>
      </c>
      <c r="I142" s="177"/>
      <c r="J142" s="178">
        <f>ROUND(I142*H142,2)</f>
        <v>0</v>
      </c>
      <c r="K142" s="174" t="s">
        <v>124</v>
      </c>
      <c r="L142" s="38"/>
      <c r="M142" s="179" t="s">
        <v>19</v>
      </c>
      <c r="N142" s="180" t="s">
        <v>42</v>
      </c>
      <c r="O142" s="63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3" t="s">
        <v>125</v>
      </c>
      <c r="AT142" s="183" t="s">
        <v>120</v>
      </c>
      <c r="AU142" s="183" t="s">
        <v>82</v>
      </c>
      <c r="AY142" s="16" t="s">
        <v>118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79</v>
      </c>
      <c r="BK142" s="184">
        <f>ROUND(I142*H142,2)</f>
        <v>0</v>
      </c>
      <c r="BL142" s="16" t="s">
        <v>125</v>
      </c>
      <c r="BM142" s="183" t="s">
        <v>621</v>
      </c>
    </row>
    <row r="143" spans="1:65" s="2" customFormat="1" ht="11.25">
      <c r="A143" s="33"/>
      <c r="B143" s="34"/>
      <c r="C143" s="35"/>
      <c r="D143" s="185" t="s">
        <v>127</v>
      </c>
      <c r="E143" s="35"/>
      <c r="F143" s="186" t="s">
        <v>350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127</v>
      </c>
      <c r="AU143" s="16" t="s">
        <v>82</v>
      </c>
    </row>
    <row r="144" spans="1:65" s="2" customFormat="1" ht="11.25">
      <c r="A144" s="33"/>
      <c r="B144" s="34"/>
      <c r="C144" s="35"/>
      <c r="D144" s="190" t="s">
        <v>129</v>
      </c>
      <c r="E144" s="35"/>
      <c r="F144" s="191" t="s">
        <v>351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129</v>
      </c>
      <c r="AU144" s="16" t="s">
        <v>82</v>
      </c>
    </row>
    <row r="145" spans="1:65" s="13" customFormat="1" ht="11.25">
      <c r="B145" s="192"/>
      <c r="C145" s="193"/>
      <c r="D145" s="185" t="s">
        <v>131</v>
      </c>
      <c r="E145" s="194" t="s">
        <v>19</v>
      </c>
      <c r="F145" s="195" t="s">
        <v>622</v>
      </c>
      <c r="G145" s="193"/>
      <c r="H145" s="196">
        <v>329.1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131</v>
      </c>
      <c r="AU145" s="202" t="s">
        <v>82</v>
      </c>
      <c r="AV145" s="13" t="s">
        <v>82</v>
      </c>
      <c r="AW145" s="13" t="s">
        <v>33</v>
      </c>
      <c r="AX145" s="13" t="s">
        <v>79</v>
      </c>
      <c r="AY145" s="202" t="s">
        <v>118</v>
      </c>
    </row>
    <row r="146" spans="1:65" s="2" customFormat="1" ht="21.75" customHeight="1">
      <c r="A146" s="33"/>
      <c r="B146" s="34"/>
      <c r="C146" s="172" t="s">
        <v>219</v>
      </c>
      <c r="D146" s="172" t="s">
        <v>120</v>
      </c>
      <c r="E146" s="173" t="s">
        <v>623</v>
      </c>
      <c r="F146" s="174" t="s">
        <v>624</v>
      </c>
      <c r="G146" s="175" t="s">
        <v>123</v>
      </c>
      <c r="H146" s="176">
        <v>2630</v>
      </c>
      <c r="I146" s="177"/>
      <c r="J146" s="178">
        <f>ROUND(I146*H146,2)</f>
        <v>0</v>
      </c>
      <c r="K146" s="174" t="s">
        <v>124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125</v>
      </c>
      <c r="AT146" s="183" t="s">
        <v>120</v>
      </c>
      <c r="AU146" s="183" t="s">
        <v>82</v>
      </c>
      <c r="AY146" s="16" t="s">
        <v>118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125</v>
      </c>
      <c r="BM146" s="183" t="s">
        <v>625</v>
      </c>
    </row>
    <row r="147" spans="1:65" s="2" customFormat="1" ht="11.25">
      <c r="A147" s="33"/>
      <c r="B147" s="34"/>
      <c r="C147" s="35"/>
      <c r="D147" s="185" t="s">
        <v>127</v>
      </c>
      <c r="E147" s="35"/>
      <c r="F147" s="186" t="s">
        <v>626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127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129</v>
      </c>
      <c r="E148" s="35"/>
      <c r="F148" s="191" t="s">
        <v>627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129</v>
      </c>
      <c r="AU148" s="16" t="s">
        <v>82</v>
      </c>
    </row>
    <row r="149" spans="1:65" s="13" customFormat="1" ht="11.25">
      <c r="B149" s="192"/>
      <c r="C149" s="193"/>
      <c r="D149" s="185" t="s">
        <v>131</v>
      </c>
      <c r="E149" s="194" t="s">
        <v>19</v>
      </c>
      <c r="F149" s="195" t="s">
        <v>628</v>
      </c>
      <c r="G149" s="193"/>
      <c r="H149" s="196">
        <v>2630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131</v>
      </c>
      <c r="AU149" s="202" t="s">
        <v>82</v>
      </c>
      <c r="AV149" s="13" t="s">
        <v>82</v>
      </c>
      <c r="AW149" s="13" t="s">
        <v>33</v>
      </c>
      <c r="AX149" s="13" t="s">
        <v>79</v>
      </c>
      <c r="AY149" s="202" t="s">
        <v>118</v>
      </c>
    </row>
    <row r="150" spans="1:65" s="2" customFormat="1" ht="16.5" customHeight="1">
      <c r="A150" s="33"/>
      <c r="B150" s="34"/>
      <c r="C150" s="172" t="s">
        <v>8</v>
      </c>
      <c r="D150" s="172" t="s">
        <v>120</v>
      </c>
      <c r="E150" s="173" t="s">
        <v>368</v>
      </c>
      <c r="F150" s="174" t="s">
        <v>369</v>
      </c>
      <c r="G150" s="175" t="s">
        <v>123</v>
      </c>
      <c r="H150" s="176">
        <v>228.8</v>
      </c>
      <c r="I150" s="177"/>
      <c r="J150" s="178">
        <f>ROUND(I150*H150,2)</f>
        <v>0</v>
      </c>
      <c r="K150" s="174" t="s">
        <v>124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125</v>
      </c>
      <c r="AT150" s="183" t="s">
        <v>120</v>
      </c>
      <c r="AU150" s="183" t="s">
        <v>82</v>
      </c>
      <c r="AY150" s="16" t="s">
        <v>118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125</v>
      </c>
      <c r="BM150" s="183" t="s">
        <v>370</v>
      </c>
    </row>
    <row r="151" spans="1:65" s="2" customFormat="1" ht="11.25">
      <c r="A151" s="33"/>
      <c r="B151" s="34"/>
      <c r="C151" s="35"/>
      <c r="D151" s="185" t="s">
        <v>127</v>
      </c>
      <c r="E151" s="35"/>
      <c r="F151" s="186" t="s">
        <v>371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127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129</v>
      </c>
      <c r="E152" s="35"/>
      <c r="F152" s="191" t="s">
        <v>372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129</v>
      </c>
      <c r="AU152" s="16" t="s">
        <v>82</v>
      </c>
    </row>
    <row r="153" spans="1:65" s="13" customFormat="1" ht="11.25">
      <c r="B153" s="192"/>
      <c r="C153" s="193"/>
      <c r="D153" s="185" t="s">
        <v>131</v>
      </c>
      <c r="E153" s="194" t="s">
        <v>19</v>
      </c>
      <c r="F153" s="195" t="s">
        <v>629</v>
      </c>
      <c r="G153" s="193"/>
      <c r="H153" s="196">
        <v>228.8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131</v>
      </c>
      <c r="AU153" s="202" t="s">
        <v>82</v>
      </c>
      <c r="AV153" s="13" t="s">
        <v>82</v>
      </c>
      <c r="AW153" s="13" t="s">
        <v>33</v>
      </c>
      <c r="AX153" s="13" t="s">
        <v>79</v>
      </c>
      <c r="AY153" s="202" t="s">
        <v>118</v>
      </c>
    </row>
    <row r="154" spans="1:65" s="2" customFormat="1" ht="16.5" customHeight="1">
      <c r="A154" s="33"/>
      <c r="B154" s="34"/>
      <c r="C154" s="172" t="s">
        <v>233</v>
      </c>
      <c r="D154" s="172" t="s">
        <v>120</v>
      </c>
      <c r="E154" s="173" t="s">
        <v>630</v>
      </c>
      <c r="F154" s="174" t="s">
        <v>631</v>
      </c>
      <c r="G154" s="175" t="s">
        <v>123</v>
      </c>
      <c r="H154" s="176">
        <v>2630</v>
      </c>
      <c r="I154" s="177"/>
      <c r="J154" s="178">
        <f>ROUND(I154*H154,2)</f>
        <v>0</v>
      </c>
      <c r="K154" s="174" t="s">
        <v>124</v>
      </c>
      <c r="L154" s="38"/>
      <c r="M154" s="179" t="s">
        <v>19</v>
      </c>
      <c r="N154" s="180" t="s">
        <v>42</v>
      </c>
      <c r="O154" s="63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125</v>
      </c>
      <c r="AT154" s="183" t="s">
        <v>120</v>
      </c>
      <c r="AU154" s="183" t="s">
        <v>82</v>
      </c>
      <c r="AY154" s="16" t="s">
        <v>118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79</v>
      </c>
      <c r="BK154" s="184">
        <f>ROUND(I154*H154,2)</f>
        <v>0</v>
      </c>
      <c r="BL154" s="16" t="s">
        <v>125</v>
      </c>
      <c r="BM154" s="183" t="s">
        <v>632</v>
      </c>
    </row>
    <row r="155" spans="1:65" s="2" customFormat="1" ht="11.25">
      <c r="A155" s="33"/>
      <c r="B155" s="34"/>
      <c r="C155" s="35"/>
      <c r="D155" s="185" t="s">
        <v>127</v>
      </c>
      <c r="E155" s="35"/>
      <c r="F155" s="186" t="s">
        <v>633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127</v>
      </c>
      <c r="AU155" s="16" t="s">
        <v>82</v>
      </c>
    </row>
    <row r="156" spans="1:65" s="2" customFormat="1" ht="11.25">
      <c r="A156" s="33"/>
      <c r="B156" s="34"/>
      <c r="C156" s="35"/>
      <c r="D156" s="190" t="s">
        <v>129</v>
      </c>
      <c r="E156" s="35"/>
      <c r="F156" s="191" t="s">
        <v>634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129</v>
      </c>
      <c r="AU156" s="16" t="s">
        <v>82</v>
      </c>
    </row>
    <row r="157" spans="1:65" s="13" customFormat="1" ht="11.25">
      <c r="B157" s="192"/>
      <c r="C157" s="193"/>
      <c r="D157" s="185" t="s">
        <v>131</v>
      </c>
      <c r="E157" s="194" t="s">
        <v>19</v>
      </c>
      <c r="F157" s="195" t="s">
        <v>628</v>
      </c>
      <c r="G157" s="193"/>
      <c r="H157" s="196">
        <v>2630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131</v>
      </c>
      <c r="AU157" s="202" t="s">
        <v>82</v>
      </c>
      <c r="AV157" s="13" t="s">
        <v>82</v>
      </c>
      <c r="AW157" s="13" t="s">
        <v>33</v>
      </c>
      <c r="AX157" s="13" t="s">
        <v>79</v>
      </c>
      <c r="AY157" s="202" t="s">
        <v>118</v>
      </c>
    </row>
    <row r="158" spans="1:65" s="2" customFormat="1" ht="16.5" customHeight="1">
      <c r="A158" s="33"/>
      <c r="B158" s="34"/>
      <c r="C158" s="204" t="s">
        <v>240</v>
      </c>
      <c r="D158" s="204" t="s">
        <v>375</v>
      </c>
      <c r="E158" s="205" t="s">
        <v>376</v>
      </c>
      <c r="F158" s="206" t="s">
        <v>377</v>
      </c>
      <c r="G158" s="207" t="s">
        <v>378</v>
      </c>
      <c r="H158" s="208">
        <v>58.890999999999998</v>
      </c>
      <c r="I158" s="209"/>
      <c r="J158" s="210">
        <f>ROUND(I158*H158,2)</f>
        <v>0</v>
      </c>
      <c r="K158" s="206" t="s">
        <v>124</v>
      </c>
      <c r="L158" s="211"/>
      <c r="M158" s="212" t="s">
        <v>19</v>
      </c>
      <c r="N158" s="213" t="s">
        <v>42</v>
      </c>
      <c r="O158" s="63"/>
      <c r="P158" s="181">
        <f>O158*H158</f>
        <v>0</v>
      </c>
      <c r="Q158" s="181">
        <v>1E-3</v>
      </c>
      <c r="R158" s="181">
        <f>Q158*H158</f>
        <v>5.8890999999999999E-2</v>
      </c>
      <c r="S158" s="181">
        <v>0</v>
      </c>
      <c r="T158" s="18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3" t="s">
        <v>172</v>
      </c>
      <c r="AT158" s="183" t="s">
        <v>375</v>
      </c>
      <c r="AU158" s="183" t="s">
        <v>82</v>
      </c>
      <c r="AY158" s="16" t="s">
        <v>118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79</v>
      </c>
      <c r="BK158" s="184">
        <f>ROUND(I158*H158,2)</f>
        <v>0</v>
      </c>
      <c r="BL158" s="16" t="s">
        <v>125</v>
      </c>
      <c r="BM158" s="183" t="s">
        <v>635</v>
      </c>
    </row>
    <row r="159" spans="1:65" s="2" customFormat="1" ht="11.25">
      <c r="A159" s="33"/>
      <c r="B159" s="34"/>
      <c r="C159" s="35"/>
      <c r="D159" s="185" t="s">
        <v>127</v>
      </c>
      <c r="E159" s="35"/>
      <c r="F159" s="186" t="s">
        <v>377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127</v>
      </c>
      <c r="AU159" s="16" t="s">
        <v>82</v>
      </c>
    </row>
    <row r="160" spans="1:65" s="2" customFormat="1" ht="19.5">
      <c r="A160" s="33"/>
      <c r="B160" s="34"/>
      <c r="C160" s="35"/>
      <c r="D160" s="185" t="s">
        <v>158</v>
      </c>
      <c r="E160" s="35"/>
      <c r="F160" s="203" t="s">
        <v>380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158</v>
      </c>
      <c r="AU160" s="16" t="s">
        <v>82</v>
      </c>
    </row>
    <row r="161" spans="1:65" s="13" customFormat="1" ht="11.25">
      <c r="B161" s="192"/>
      <c r="C161" s="193"/>
      <c r="D161" s="185" t="s">
        <v>131</v>
      </c>
      <c r="E161" s="194" t="s">
        <v>19</v>
      </c>
      <c r="F161" s="195" t="s">
        <v>636</v>
      </c>
      <c r="G161" s="193"/>
      <c r="H161" s="196">
        <v>58.890999999999998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131</v>
      </c>
      <c r="AU161" s="202" t="s">
        <v>82</v>
      </c>
      <c r="AV161" s="13" t="s">
        <v>82</v>
      </c>
      <c r="AW161" s="13" t="s">
        <v>33</v>
      </c>
      <c r="AX161" s="13" t="s">
        <v>79</v>
      </c>
      <c r="AY161" s="202" t="s">
        <v>118</v>
      </c>
    </row>
    <row r="162" spans="1:65" s="2" customFormat="1" ht="16.5" customHeight="1">
      <c r="A162" s="33"/>
      <c r="B162" s="34"/>
      <c r="C162" s="172" t="s">
        <v>246</v>
      </c>
      <c r="D162" s="172" t="s">
        <v>120</v>
      </c>
      <c r="E162" s="173" t="s">
        <v>383</v>
      </c>
      <c r="F162" s="174" t="s">
        <v>384</v>
      </c>
      <c r="G162" s="175" t="s">
        <v>123</v>
      </c>
      <c r="H162" s="176">
        <v>2307.1999999999998</v>
      </c>
      <c r="I162" s="177"/>
      <c r="J162" s="178">
        <f>ROUND(I162*H162,2)</f>
        <v>0</v>
      </c>
      <c r="K162" s="174" t="s">
        <v>124</v>
      </c>
      <c r="L162" s="38"/>
      <c r="M162" s="179" t="s">
        <v>19</v>
      </c>
      <c r="N162" s="180" t="s">
        <v>42</v>
      </c>
      <c r="O162" s="63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3" t="s">
        <v>125</v>
      </c>
      <c r="AT162" s="183" t="s">
        <v>120</v>
      </c>
      <c r="AU162" s="183" t="s">
        <v>82</v>
      </c>
      <c r="AY162" s="16" t="s">
        <v>118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79</v>
      </c>
      <c r="BK162" s="184">
        <f>ROUND(I162*H162,2)</f>
        <v>0</v>
      </c>
      <c r="BL162" s="16" t="s">
        <v>125</v>
      </c>
      <c r="BM162" s="183" t="s">
        <v>637</v>
      </c>
    </row>
    <row r="163" spans="1:65" s="2" customFormat="1" ht="11.25">
      <c r="A163" s="33"/>
      <c r="B163" s="34"/>
      <c r="C163" s="35"/>
      <c r="D163" s="185" t="s">
        <v>127</v>
      </c>
      <c r="E163" s="35"/>
      <c r="F163" s="186" t="s">
        <v>386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127</v>
      </c>
      <c r="AU163" s="16" t="s">
        <v>82</v>
      </c>
    </row>
    <row r="164" spans="1:65" s="2" customFormat="1" ht="11.25">
      <c r="A164" s="33"/>
      <c r="B164" s="34"/>
      <c r="C164" s="35"/>
      <c r="D164" s="190" t="s">
        <v>129</v>
      </c>
      <c r="E164" s="35"/>
      <c r="F164" s="191" t="s">
        <v>387</v>
      </c>
      <c r="G164" s="35"/>
      <c r="H164" s="35"/>
      <c r="I164" s="187"/>
      <c r="J164" s="35"/>
      <c r="K164" s="35"/>
      <c r="L164" s="38"/>
      <c r="M164" s="188"/>
      <c r="N164" s="189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129</v>
      </c>
      <c r="AU164" s="16" t="s">
        <v>82</v>
      </c>
    </row>
    <row r="165" spans="1:65" s="13" customFormat="1" ht="11.25">
      <c r="B165" s="192"/>
      <c r="C165" s="193"/>
      <c r="D165" s="185" t="s">
        <v>131</v>
      </c>
      <c r="E165" s="194" t="s">
        <v>19</v>
      </c>
      <c r="F165" s="195" t="s">
        <v>638</v>
      </c>
      <c r="G165" s="193"/>
      <c r="H165" s="196">
        <v>2086.8000000000002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131</v>
      </c>
      <c r="AU165" s="202" t="s">
        <v>82</v>
      </c>
      <c r="AV165" s="13" t="s">
        <v>82</v>
      </c>
      <c r="AW165" s="13" t="s">
        <v>33</v>
      </c>
      <c r="AX165" s="13" t="s">
        <v>71</v>
      </c>
      <c r="AY165" s="202" t="s">
        <v>118</v>
      </c>
    </row>
    <row r="166" spans="1:65" s="13" customFormat="1" ht="11.25">
      <c r="B166" s="192"/>
      <c r="C166" s="193"/>
      <c r="D166" s="185" t="s">
        <v>131</v>
      </c>
      <c r="E166" s="194" t="s">
        <v>19</v>
      </c>
      <c r="F166" s="195" t="s">
        <v>639</v>
      </c>
      <c r="G166" s="193"/>
      <c r="H166" s="196">
        <v>220.4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131</v>
      </c>
      <c r="AU166" s="202" t="s">
        <v>82</v>
      </c>
      <c r="AV166" s="13" t="s">
        <v>82</v>
      </c>
      <c r="AW166" s="13" t="s">
        <v>33</v>
      </c>
      <c r="AX166" s="13" t="s">
        <v>71</v>
      </c>
      <c r="AY166" s="202" t="s">
        <v>118</v>
      </c>
    </row>
    <row r="167" spans="1:65" s="2" customFormat="1" ht="16.5" customHeight="1">
      <c r="A167" s="33"/>
      <c r="B167" s="34"/>
      <c r="C167" s="172" t="s">
        <v>252</v>
      </c>
      <c r="D167" s="172" t="s">
        <v>120</v>
      </c>
      <c r="E167" s="173" t="s">
        <v>391</v>
      </c>
      <c r="F167" s="174" t="s">
        <v>392</v>
      </c>
      <c r="G167" s="175" t="s">
        <v>123</v>
      </c>
      <c r="H167" s="176">
        <v>20</v>
      </c>
      <c r="I167" s="177"/>
      <c r="J167" s="178">
        <f>ROUND(I167*H167,2)</f>
        <v>0</v>
      </c>
      <c r="K167" s="174" t="s">
        <v>124</v>
      </c>
      <c r="L167" s="38"/>
      <c r="M167" s="179" t="s">
        <v>19</v>
      </c>
      <c r="N167" s="180" t="s">
        <v>42</v>
      </c>
      <c r="O167" s="63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3" t="s">
        <v>125</v>
      </c>
      <c r="AT167" s="183" t="s">
        <v>120</v>
      </c>
      <c r="AU167" s="183" t="s">
        <v>82</v>
      </c>
      <c r="AY167" s="16" t="s">
        <v>118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79</v>
      </c>
      <c r="BK167" s="184">
        <f>ROUND(I167*H167,2)</f>
        <v>0</v>
      </c>
      <c r="BL167" s="16" t="s">
        <v>125</v>
      </c>
      <c r="BM167" s="183" t="s">
        <v>640</v>
      </c>
    </row>
    <row r="168" spans="1:65" s="2" customFormat="1" ht="19.5">
      <c r="A168" s="33"/>
      <c r="B168" s="34"/>
      <c r="C168" s="35"/>
      <c r="D168" s="185" t="s">
        <v>127</v>
      </c>
      <c r="E168" s="35"/>
      <c r="F168" s="186" t="s">
        <v>394</v>
      </c>
      <c r="G168" s="35"/>
      <c r="H168" s="35"/>
      <c r="I168" s="187"/>
      <c r="J168" s="35"/>
      <c r="K168" s="35"/>
      <c r="L168" s="38"/>
      <c r="M168" s="188"/>
      <c r="N168" s="189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127</v>
      </c>
      <c r="AU168" s="16" t="s">
        <v>82</v>
      </c>
    </row>
    <row r="169" spans="1:65" s="2" customFormat="1" ht="11.25">
      <c r="A169" s="33"/>
      <c r="B169" s="34"/>
      <c r="C169" s="35"/>
      <c r="D169" s="190" t="s">
        <v>129</v>
      </c>
      <c r="E169" s="35"/>
      <c r="F169" s="191" t="s">
        <v>395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129</v>
      </c>
      <c r="AU169" s="16" t="s">
        <v>82</v>
      </c>
    </row>
    <row r="170" spans="1:65" s="13" customFormat="1" ht="11.25">
      <c r="B170" s="192"/>
      <c r="C170" s="193"/>
      <c r="D170" s="185" t="s">
        <v>131</v>
      </c>
      <c r="E170" s="194" t="s">
        <v>19</v>
      </c>
      <c r="F170" s="195" t="s">
        <v>641</v>
      </c>
      <c r="G170" s="193"/>
      <c r="H170" s="196">
        <v>20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131</v>
      </c>
      <c r="AU170" s="202" t="s">
        <v>82</v>
      </c>
      <c r="AV170" s="13" t="s">
        <v>82</v>
      </c>
      <c r="AW170" s="13" t="s">
        <v>33</v>
      </c>
      <c r="AX170" s="13" t="s">
        <v>79</v>
      </c>
      <c r="AY170" s="202" t="s">
        <v>118</v>
      </c>
    </row>
    <row r="171" spans="1:65" s="2" customFormat="1" ht="16.5" customHeight="1">
      <c r="A171" s="33"/>
      <c r="B171" s="34"/>
      <c r="C171" s="172" t="s">
        <v>258</v>
      </c>
      <c r="D171" s="172" t="s">
        <v>120</v>
      </c>
      <c r="E171" s="173" t="s">
        <v>398</v>
      </c>
      <c r="F171" s="174" t="s">
        <v>399</v>
      </c>
      <c r="G171" s="175" t="s">
        <v>123</v>
      </c>
      <c r="H171" s="176">
        <v>208.8</v>
      </c>
      <c r="I171" s="177"/>
      <c r="J171" s="178">
        <f>ROUND(I171*H171,2)</f>
        <v>0</v>
      </c>
      <c r="K171" s="174" t="s">
        <v>124</v>
      </c>
      <c r="L171" s="38"/>
      <c r="M171" s="179" t="s">
        <v>19</v>
      </c>
      <c r="N171" s="180" t="s">
        <v>42</v>
      </c>
      <c r="O171" s="63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125</v>
      </c>
      <c r="AT171" s="183" t="s">
        <v>120</v>
      </c>
      <c r="AU171" s="183" t="s">
        <v>82</v>
      </c>
      <c r="AY171" s="16" t="s">
        <v>118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79</v>
      </c>
      <c r="BK171" s="184">
        <f>ROUND(I171*H171,2)</f>
        <v>0</v>
      </c>
      <c r="BL171" s="16" t="s">
        <v>125</v>
      </c>
      <c r="BM171" s="183" t="s">
        <v>642</v>
      </c>
    </row>
    <row r="172" spans="1:65" s="2" customFormat="1" ht="19.5">
      <c r="A172" s="33"/>
      <c r="B172" s="34"/>
      <c r="C172" s="35"/>
      <c r="D172" s="185" t="s">
        <v>127</v>
      </c>
      <c r="E172" s="35"/>
      <c r="F172" s="186" t="s">
        <v>401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127</v>
      </c>
      <c r="AU172" s="16" t="s">
        <v>82</v>
      </c>
    </row>
    <row r="173" spans="1:65" s="2" customFormat="1" ht="11.25">
      <c r="A173" s="33"/>
      <c r="B173" s="34"/>
      <c r="C173" s="35"/>
      <c r="D173" s="190" t="s">
        <v>129</v>
      </c>
      <c r="E173" s="35"/>
      <c r="F173" s="191" t="s">
        <v>402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129</v>
      </c>
      <c r="AU173" s="16" t="s">
        <v>82</v>
      </c>
    </row>
    <row r="174" spans="1:65" s="13" customFormat="1" ht="11.25">
      <c r="B174" s="192"/>
      <c r="C174" s="193"/>
      <c r="D174" s="185" t="s">
        <v>131</v>
      </c>
      <c r="E174" s="194" t="s">
        <v>19</v>
      </c>
      <c r="F174" s="195" t="s">
        <v>643</v>
      </c>
      <c r="G174" s="193"/>
      <c r="H174" s="196">
        <v>208.8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131</v>
      </c>
      <c r="AU174" s="202" t="s">
        <v>82</v>
      </c>
      <c r="AV174" s="13" t="s">
        <v>82</v>
      </c>
      <c r="AW174" s="13" t="s">
        <v>33</v>
      </c>
      <c r="AX174" s="13" t="s">
        <v>79</v>
      </c>
      <c r="AY174" s="202" t="s">
        <v>118</v>
      </c>
    </row>
    <row r="175" spans="1:65" s="2" customFormat="1" ht="16.5" customHeight="1">
      <c r="A175" s="33"/>
      <c r="B175" s="34"/>
      <c r="C175" s="172" t="s">
        <v>7</v>
      </c>
      <c r="D175" s="172" t="s">
        <v>120</v>
      </c>
      <c r="E175" s="173" t="s">
        <v>405</v>
      </c>
      <c r="F175" s="174" t="s">
        <v>406</v>
      </c>
      <c r="G175" s="175" t="s">
        <v>123</v>
      </c>
      <c r="H175" s="176">
        <v>228.8</v>
      </c>
      <c r="I175" s="177"/>
      <c r="J175" s="178">
        <f>ROUND(I175*H175,2)</f>
        <v>0</v>
      </c>
      <c r="K175" s="174" t="s">
        <v>124</v>
      </c>
      <c r="L175" s="38"/>
      <c r="M175" s="179" t="s">
        <v>19</v>
      </c>
      <c r="N175" s="180" t="s">
        <v>42</v>
      </c>
      <c r="O175" s="63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125</v>
      </c>
      <c r="AT175" s="183" t="s">
        <v>120</v>
      </c>
      <c r="AU175" s="183" t="s">
        <v>82</v>
      </c>
      <c r="AY175" s="16" t="s">
        <v>118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79</v>
      </c>
      <c r="BK175" s="184">
        <f>ROUND(I175*H175,2)</f>
        <v>0</v>
      </c>
      <c r="BL175" s="16" t="s">
        <v>125</v>
      </c>
      <c r="BM175" s="183" t="s">
        <v>644</v>
      </c>
    </row>
    <row r="176" spans="1:65" s="2" customFormat="1" ht="11.25">
      <c r="A176" s="33"/>
      <c r="B176" s="34"/>
      <c r="C176" s="35"/>
      <c r="D176" s="185" t="s">
        <v>127</v>
      </c>
      <c r="E176" s="35"/>
      <c r="F176" s="186" t="s">
        <v>408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127</v>
      </c>
      <c r="AU176" s="16" t="s">
        <v>82</v>
      </c>
    </row>
    <row r="177" spans="1:65" s="2" customFormat="1" ht="11.25">
      <c r="A177" s="33"/>
      <c r="B177" s="34"/>
      <c r="C177" s="35"/>
      <c r="D177" s="190" t="s">
        <v>129</v>
      </c>
      <c r="E177" s="35"/>
      <c r="F177" s="191" t="s">
        <v>409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129</v>
      </c>
      <c r="AU177" s="16" t="s">
        <v>82</v>
      </c>
    </row>
    <row r="178" spans="1:65" s="2" customFormat="1" ht="19.5">
      <c r="A178" s="33"/>
      <c r="B178" s="34"/>
      <c r="C178" s="35"/>
      <c r="D178" s="185" t="s">
        <v>158</v>
      </c>
      <c r="E178" s="35"/>
      <c r="F178" s="203" t="s">
        <v>410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158</v>
      </c>
      <c r="AU178" s="16" t="s">
        <v>82</v>
      </c>
    </row>
    <row r="179" spans="1:65" s="13" customFormat="1" ht="11.25">
      <c r="B179" s="192"/>
      <c r="C179" s="193"/>
      <c r="D179" s="185" t="s">
        <v>131</v>
      </c>
      <c r="E179" s="194" t="s">
        <v>19</v>
      </c>
      <c r="F179" s="195" t="s">
        <v>629</v>
      </c>
      <c r="G179" s="193"/>
      <c r="H179" s="196">
        <v>228.8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131</v>
      </c>
      <c r="AU179" s="202" t="s">
        <v>82</v>
      </c>
      <c r="AV179" s="13" t="s">
        <v>82</v>
      </c>
      <c r="AW179" s="13" t="s">
        <v>33</v>
      </c>
      <c r="AX179" s="13" t="s">
        <v>79</v>
      </c>
      <c r="AY179" s="202" t="s">
        <v>118</v>
      </c>
    </row>
    <row r="180" spans="1:65" s="12" customFormat="1" ht="22.9" customHeight="1">
      <c r="B180" s="156"/>
      <c r="C180" s="157"/>
      <c r="D180" s="158" t="s">
        <v>70</v>
      </c>
      <c r="E180" s="170" t="s">
        <v>82</v>
      </c>
      <c r="F180" s="170" t="s">
        <v>411</v>
      </c>
      <c r="G180" s="157"/>
      <c r="H180" s="157"/>
      <c r="I180" s="160"/>
      <c r="J180" s="171">
        <f>BK180</f>
        <v>0</v>
      </c>
      <c r="K180" s="157"/>
      <c r="L180" s="162"/>
      <c r="M180" s="163"/>
      <c r="N180" s="164"/>
      <c r="O180" s="164"/>
      <c r="P180" s="165">
        <f>SUM(P181:P193)</f>
        <v>0</v>
      </c>
      <c r="Q180" s="164"/>
      <c r="R180" s="165">
        <f>SUM(R181:R193)</f>
        <v>214.14122</v>
      </c>
      <c r="S180" s="164"/>
      <c r="T180" s="166">
        <f>SUM(T181:T193)</f>
        <v>0</v>
      </c>
      <c r="AR180" s="167" t="s">
        <v>79</v>
      </c>
      <c r="AT180" s="168" t="s">
        <v>70</v>
      </c>
      <c r="AU180" s="168" t="s">
        <v>79</v>
      </c>
      <c r="AY180" s="167" t="s">
        <v>118</v>
      </c>
      <c r="BK180" s="169">
        <f>SUM(BK181:BK193)</f>
        <v>0</v>
      </c>
    </row>
    <row r="181" spans="1:65" s="2" customFormat="1" ht="16.5" customHeight="1">
      <c r="A181" s="33"/>
      <c r="B181" s="34"/>
      <c r="C181" s="172" t="s">
        <v>269</v>
      </c>
      <c r="D181" s="172" t="s">
        <v>120</v>
      </c>
      <c r="E181" s="173" t="s">
        <v>413</v>
      </c>
      <c r="F181" s="174" t="s">
        <v>414</v>
      </c>
      <c r="G181" s="175" t="s">
        <v>209</v>
      </c>
      <c r="H181" s="176">
        <v>41.3</v>
      </c>
      <c r="I181" s="177"/>
      <c r="J181" s="178">
        <f>ROUND(I181*H181,2)</f>
        <v>0</v>
      </c>
      <c r="K181" s="174" t="s">
        <v>124</v>
      </c>
      <c r="L181" s="38"/>
      <c r="M181" s="179" t="s">
        <v>19</v>
      </c>
      <c r="N181" s="180" t="s">
        <v>42</v>
      </c>
      <c r="O181" s="63"/>
      <c r="P181" s="181">
        <f>O181*H181</f>
        <v>0</v>
      </c>
      <c r="Q181" s="181">
        <v>1.63</v>
      </c>
      <c r="R181" s="181">
        <f>Q181*H181</f>
        <v>67.318999999999988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125</v>
      </c>
      <c r="AT181" s="183" t="s">
        <v>120</v>
      </c>
      <c r="AU181" s="183" t="s">
        <v>82</v>
      </c>
      <c r="AY181" s="16" t="s">
        <v>118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79</v>
      </c>
      <c r="BK181" s="184">
        <f>ROUND(I181*H181,2)</f>
        <v>0</v>
      </c>
      <c r="BL181" s="16" t="s">
        <v>125</v>
      </c>
      <c r="BM181" s="183" t="s">
        <v>415</v>
      </c>
    </row>
    <row r="182" spans="1:65" s="2" customFormat="1" ht="19.5">
      <c r="A182" s="33"/>
      <c r="B182" s="34"/>
      <c r="C182" s="35"/>
      <c r="D182" s="185" t="s">
        <v>127</v>
      </c>
      <c r="E182" s="35"/>
      <c r="F182" s="186" t="s">
        <v>416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127</v>
      </c>
      <c r="AU182" s="16" t="s">
        <v>82</v>
      </c>
    </row>
    <row r="183" spans="1:65" s="2" customFormat="1" ht="11.25">
      <c r="A183" s="33"/>
      <c r="B183" s="34"/>
      <c r="C183" s="35"/>
      <c r="D183" s="190" t="s">
        <v>129</v>
      </c>
      <c r="E183" s="35"/>
      <c r="F183" s="191" t="s">
        <v>417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129</v>
      </c>
      <c r="AU183" s="16" t="s">
        <v>82</v>
      </c>
    </row>
    <row r="184" spans="1:65" s="13" customFormat="1" ht="11.25">
      <c r="B184" s="192"/>
      <c r="C184" s="193"/>
      <c r="D184" s="185" t="s">
        <v>131</v>
      </c>
      <c r="E184" s="194" t="s">
        <v>19</v>
      </c>
      <c r="F184" s="195" t="s">
        <v>645</v>
      </c>
      <c r="G184" s="193"/>
      <c r="H184" s="196">
        <v>41.3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131</v>
      </c>
      <c r="AU184" s="202" t="s">
        <v>82</v>
      </c>
      <c r="AV184" s="13" t="s">
        <v>82</v>
      </c>
      <c r="AW184" s="13" t="s">
        <v>33</v>
      </c>
      <c r="AX184" s="13" t="s">
        <v>71</v>
      </c>
      <c r="AY184" s="202" t="s">
        <v>118</v>
      </c>
    </row>
    <row r="185" spans="1:65" s="2" customFormat="1" ht="16.5" customHeight="1">
      <c r="A185" s="33"/>
      <c r="B185" s="34"/>
      <c r="C185" s="172" t="s">
        <v>275</v>
      </c>
      <c r="D185" s="172" t="s">
        <v>120</v>
      </c>
      <c r="E185" s="173" t="s">
        <v>420</v>
      </c>
      <c r="F185" s="174" t="s">
        <v>421</v>
      </c>
      <c r="G185" s="175" t="s">
        <v>209</v>
      </c>
      <c r="H185" s="176">
        <v>88</v>
      </c>
      <c r="I185" s="177"/>
      <c r="J185" s="178">
        <f>ROUND(I185*H185,2)</f>
        <v>0</v>
      </c>
      <c r="K185" s="174" t="s">
        <v>124</v>
      </c>
      <c r="L185" s="38"/>
      <c r="M185" s="179" t="s">
        <v>19</v>
      </c>
      <c r="N185" s="180" t="s">
        <v>42</v>
      </c>
      <c r="O185" s="63"/>
      <c r="P185" s="181">
        <f>O185*H185</f>
        <v>0</v>
      </c>
      <c r="Q185" s="181">
        <v>1.665</v>
      </c>
      <c r="R185" s="181">
        <f>Q185*H185</f>
        <v>146.52000000000001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125</v>
      </c>
      <c r="AT185" s="183" t="s">
        <v>120</v>
      </c>
      <c r="AU185" s="183" t="s">
        <v>82</v>
      </c>
      <c r="AY185" s="16" t="s">
        <v>118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79</v>
      </c>
      <c r="BK185" s="184">
        <f>ROUND(I185*H185,2)</f>
        <v>0</v>
      </c>
      <c r="BL185" s="16" t="s">
        <v>125</v>
      </c>
      <c r="BM185" s="183" t="s">
        <v>422</v>
      </c>
    </row>
    <row r="186" spans="1:65" s="2" customFormat="1" ht="19.5">
      <c r="A186" s="33"/>
      <c r="B186" s="34"/>
      <c r="C186" s="35"/>
      <c r="D186" s="185" t="s">
        <v>127</v>
      </c>
      <c r="E186" s="35"/>
      <c r="F186" s="186" t="s">
        <v>423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127</v>
      </c>
      <c r="AU186" s="16" t="s">
        <v>82</v>
      </c>
    </row>
    <row r="187" spans="1:65" s="2" customFormat="1" ht="11.25">
      <c r="A187" s="33"/>
      <c r="B187" s="34"/>
      <c r="C187" s="35"/>
      <c r="D187" s="190" t="s">
        <v>129</v>
      </c>
      <c r="E187" s="35"/>
      <c r="F187" s="191" t="s">
        <v>424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129</v>
      </c>
      <c r="AU187" s="16" t="s">
        <v>82</v>
      </c>
    </row>
    <row r="188" spans="1:65" s="2" customFormat="1" ht="19.5">
      <c r="A188" s="33"/>
      <c r="B188" s="34"/>
      <c r="C188" s="35"/>
      <c r="D188" s="185" t="s">
        <v>158</v>
      </c>
      <c r="E188" s="35"/>
      <c r="F188" s="203" t="s">
        <v>425</v>
      </c>
      <c r="G188" s="35"/>
      <c r="H188" s="35"/>
      <c r="I188" s="187"/>
      <c r="J188" s="35"/>
      <c r="K188" s="35"/>
      <c r="L188" s="38"/>
      <c r="M188" s="188"/>
      <c r="N188" s="189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158</v>
      </c>
      <c r="AU188" s="16" t="s">
        <v>82</v>
      </c>
    </row>
    <row r="189" spans="1:65" s="13" customFormat="1" ht="11.25">
      <c r="B189" s="192"/>
      <c r="C189" s="193"/>
      <c r="D189" s="185" t="s">
        <v>131</v>
      </c>
      <c r="E189" s="194" t="s">
        <v>19</v>
      </c>
      <c r="F189" s="195" t="s">
        <v>602</v>
      </c>
      <c r="G189" s="193"/>
      <c r="H189" s="196">
        <v>88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131</v>
      </c>
      <c r="AU189" s="202" t="s">
        <v>82</v>
      </c>
      <c r="AV189" s="13" t="s">
        <v>82</v>
      </c>
      <c r="AW189" s="13" t="s">
        <v>33</v>
      </c>
      <c r="AX189" s="13" t="s">
        <v>79</v>
      </c>
      <c r="AY189" s="202" t="s">
        <v>118</v>
      </c>
    </row>
    <row r="190" spans="1:65" s="2" customFormat="1" ht="16.5" customHeight="1">
      <c r="A190" s="33"/>
      <c r="B190" s="34"/>
      <c r="C190" s="172" t="s">
        <v>282</v>
      </c>
      <c r="D190" s="172" t="s">
        <v>120</v>
      </c>
      <c r="E190" s="173" t="s">
        <v>427</v>
      </c>
      <c r="F190" s="174" t="s">
        <v>428</v>
      </c>
      <c r="G190" s="175" t="s">
        <v>429</v>
      </c>
      <c r="H190" s="176">
        <v>414</v>
      </c>
      <c r="I190" s="177"/>
      <c r="J190" s="178">
        <f>ROUND(I190*H190,2)</f>
        <v>0</v>
      </c>
      <c r="K190" s="174" t="s">
        <v>124</v>
      </c>
      <c r="L190" s="38"/>
      <c r="M190" s="179" t="s">
        <v>19</v>
      </c>
      <c r="N190" s="180" t="s">
        <v>42</v>
      </c>
      <c r="O190" s="63"/>
      <c r="P190" s="181">
        <f>O190*H190</f>
        <v>0</v>
      </c>
      <c r="Q190" s="181">
        <v>7.2999999999999996E-4</v>
      </c>
      <c r="R190" s="181">
        <f>Q190*H190</f>
        <v>0.30221999999999999</v>
      </c>
      <c r="S190" s="181">
        <v>0</v>
      </c>
      <c r="T190" s="18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3" t="s">
        <v>125</v>
      </c>
      <c r="AT190" s="183" t="s">
        <v>120</v>
      </c>
      <c r="AU190" s="183" t="s">
        <v>82</v>
      </c>
      <c r="AY190" s="16" t="s">
        <v>118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79</v>
      </c>
      <c r="BK190" s="184">
        <f>ROUND(I190*H190,2)</f>
        <v>0</v>
      </c>
      <c r="BL190" s="16" t="s">
        <v>125</v>
      </c>
      <c r="BM190" s="183" t="s">
        <v>430</v>
      </c>
    </row>
    <row r="191" spans="1:65" s="2" customFormat="1" ht="11.25">
      <c r="A191" s="33"/>
      <c r="B191" s="34"/>
      <c r="C191" s="35"/>
      <c r="D191" s="185" t="s">
        <v>127</v>
      </c>
      <c r="E191" s="35"/>
      <c r="F191" s="186" t="s">
        <v>431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127</v>
      </c>
      <c r="AU191" s="16" t="s">
        <v>82</v>
      </c>
    </row>
    <row r="192" spans="1:65" s="2" customFormat="1" ht="11.25">
      <c r="A192" s="33"/>
      <c r="B192" s="34"/>
      <c r="C192" s="35"/>
      <c r="D192" s="190" t="s">
        <v>129</v>
      </c>
      <c r="E192" s="35"/>
      <c r="F192" s="191" t="s">
        <v>432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129</v>
      </c>
      <c r="AU192" s="16" t="s">
        <v>82</v>
      </c>
    </row>
    <row r="193" spans="1:65" s="13" customFormat="1" ht="11.25">
      <c r="B193" s="192"/>
      <c r="C193" s="193"/>
      <c r="D193" s="185" t="s">
        <v>131</v>
      </c>
      <c r="E193" s="194" t="s">
        <v>19</v>
      </c>
      <c r="F193" s="195" t="s">
        <v>646</v>
      </c>
      <c r="G193" s="193"/>
      <c r="H193" s="196">
        <v>414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131</v>
      </c>
      <c r="AU193" s="202" t="s">
        <v>82</v>
      </c>
      <c r="AV193" s="13" t="s">
        <v>82</v>
      </c>
      <c r="AW193" s="13" t="s">
        <v>33</v>
      </c>
      <c r="AX193" s="13" t="s">
        <v>79</v>
      </c>
      <c r="AY193" s="202" t="s">
        <v>118</v>
      </c>
    </row>
    <row r="194" spans="1:65" s="12" customFormat="1" ht="22.9" customHeight="1">
      <c r="B194" s="156"/>
      <c r="C194" s="157"/>
      <c r="D194" s="158" t="s">
        <v>70</v>
      </c>
      <c r="E194" s="170" t="s">
        <v>152</v>
      </c>
      <c r="F194" s="170" t="s">
        <v>441</v>
      </c>
      <c r="G194" s="157"/>
      <c r="H194" s="157"/>
      <c r="I194" s="160"/>
      <c r="J194" s="171">
        <f>BK194</f>
        <v>0</v>
      </c>
      <c r="K194" s="157"/>
      <c r="L194" s="162"/>
      <c r="M194" s="163"/>
      <c r="N194" s="164"/>
      <c r="O194" s="164"/>
      <c r="P194" s="165">
        <f>SUM(P195:P242)</f>
        <v>0</v>
      </c>
      <c r="Q194" s="164"/>
      <c r="R194" s="165">
        <f>SUM(R195:R242)</f>
        <v>76.85350600000001</v>
      </c>
      <c r="S194" s="164"/>
      <c r="T194" s="166">
        <f>SUM(T195:T242)</f>
        <v>0</v>
      </c>
      <c r="AR194" s="167" t="s">
        <v>79</v>
      </c>
      <c r="AT194" s="168" t="s">
        <v>70</v>
      </c>
      <c r="AU194" s="168" t="s">
        <v>79</v>
      </c>
      <c r="AY194" s="167" t="s">
        <v>118</v>
      </c>
      <c r="BK194" s="169">
        <f>SUM(BK195:BK242)</f>
        <v>0</v>
      </c>
    </row>
    <row r="195" spans="1:65" s="2" customFormat="1" ht="24.2" customHeight="1">
      <c r="A195" s="33"/>
      <c r="B195" s="34"/>
      <c r="C195" s="172" t="s">
        <v>289</v>
      </c>
      <c r="D195" s="172" t="s">
        <v>120</v>
      </c>
      <c r="E195" s="173" t="s">
        <v>443</v>
      </c>
      <c r="F195" s="174" t="s">
        <v>444</v>
      </c>
      <c r="G195" s="175" t="s">
        <v>123</v>
      </c>
      <c r="H195" s="176">
        <v>2307.1999999999998</v>
      </c>
      <c r="I195" s="177"/>
      <c r="J195" s="178">
        <f>ROUND(I195*H195,2)</f>
        <v>0</v>
      </c>
      <c r="K195" s="174" t="s">
        <v>124</v>
      </c>
      <c r="L195" s="38"/>
      <c r="M195" s="179" t="s">
        <v>19</v>
      </c>
      <c r="N195" s="180" t="s">
        <v>42</v>
      </c>
      <c r="O195" s="63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125</v>
      </c>
      <c r="AT195" s="183" t="s">
        <v>120</v>
      </c>
      <c r="AU195" s="183" t="s">
        <v>82</v>
      </c>
      <c r="AY195" s="16" t="s">
        <v>118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6" t="s">
        <v>79</v>
      </c>
      <c r="BK195" s="184">
        <f>ROUND(I195*H195,2)</f>
        <v>0</v>
      </c>
      <c r="BL195" s="16" t="s">
        <v>125</v>
      </c>
      <c r="BM195" s="183" t="s">
        <v>647</v>
      </c>
    </row>
    <row r="196" spans="1:65" s="2" customFormat="1" ht="29.25">
      <c r="A196" s="33"/>
      <c r="B196" s="34"/>
      <c r="C196" s="35"/>
      <c r="D196" s="185" t="s">
        <v>127</v>
      </c>
      <c r="E196" s="35"/>
      <c r="F196" s="186" t="s">
        <v>446</v>
      </c>
      <c r="G196" s="35"/>
      <c r="H196" s="35"/>
      <c r="I196" s="187"/>
      <c r="J196" s="35"/>
      <c r="K196" s="35"/>
      <c r="L196" s="38"/>
      <c r="M196" s="188"/>
      <c r="N196" s="189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127</v>
      </c>
      <c r="AU196" s="16" t="s">
        <v>82</v>
      </c>
    </row>
    <row r="197" spans="1:65" s="2" customFormat="1" ht="11.25">
      <c r="A197" s="33"/>
      <c r="B197" s="34"/>
      <c r="C197" s="35"/>
      <c r="D197" s="190" t="s">
        <v>129</v>
      </c>
      <c r="E197" s="35"/>
      <c r="F197" s="191" t="s">
        <v>447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129</v>
      </c>
      <c r="AU197" s="16" t="s">
        <v>82</v>
      </c>
    </row>
    <row r="198" spans="1:65" s="13" customFormat="1" ht="11.25">
      <c r="B198" s="192"/>
      <c r="C198" s="193"/>
      <c r="D198" s="185" t="s">
        <v>131</v>
      </c>
      <c r="E198" s="194" t="s">
        <v>19</v>
      </c>
      <c r="F198" s="195" t="s">
        <v>648</v>
      </c>
      <c r="G198" s="193"/>
      <c r="H198" s="196">
        <v>2086.8000000000002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131</v>
      </c>
      <c r="AU198" s="202" t="s">
        <v>82</v>
      </c>
      <c r="AV198" s="13" t="s">
        <v>82</v>
      </c>
      <c r="AW198" s="13" t="s">
        <v>33</v>
      </c>
      <c r="AX198" s="13" t="s">
        <v>71</v>
      </c>
      <c r="AY198" s="202" t="s">
        <v>118</v>
      </c>
    </row>
    <row r="199" spans="1:65" s="13" customFormat="1" ht="11.25">
      <c r="B199" s="192"/>
      <c r="C199" s="193"/>
      <c r="D199" s="185" t="s">
        <v>131</v>
      </c>
      <c r="E199" s="194" t="s">
        <v>19</v>
      </c>
      <c r="F199" s="195" t="s">
        <v>639</v>
      </c>
      <c r="G199" s="193"/>
      <c r="H199" s="196">
        <v>220.4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131</v>
      </c>
      <c r="AU199" s="202" t="s">
        <v>82</v>
      </c>
      <c r="AV199" s="13" t="s">
        <v>82</v>
      </c>
      <c r="AW199" s="13" t="s">
        <v>33</v>
      </c>
      <c r="AX199" s="13" t="s">
        <v>71</v>
      </c>
      <c r="AY199" s="202" t="s">
        <v>118</v>
      </c>
    </row>
    <row r="200" spans="1:65" s="2" customFormat="1" ht="16.5" customHeight="1">
      <c r="A200" s="33"/>
      <c r="B200" s="34"/>
      <c r="C200" s="204" t="s">
        <v>295</v>
      </c>
      <c r="D200" s="204" t="s">
        <v>375</v>
      </c>
      <c r="E200" s="205" t="s">
        <v>450</v>
      </c>
      <c r="F200" s="206" t="s">
        <v>451</v>
      </c>
      <c r="G200" s="207" t="s">
        <v>335</v>
      </c>
      <c r="H200" s="208">
        <v>36.683999999999997</v>
      </c>
      <c r="I200" s="209"/>
      <c r="J200" s="210">
        <f>ROUND(I200*H200,2)</f>
        <v>0</v>
      </c>
      <c r="K200" s="206" t="s">
        <v>124</v>
      </c>
      <c r="L200" s="211"/>
      <c r="M200" s="212" t="s">
        <v>19</v>
      </c>
      <c r="N200" s="213" t="s">
        <v>42</v>
      </c>
      <c r="O200" s="63"/>
      <c r="P200" s="181">
        <f>O200*H200</f>
        <v>0</v>
      </c>
      <c r="Q200" s="181">
        <v>1</v>
      </c>
      <c r="R200" s="181">
        <f>Q200*H200</f>
        <v>36.683999999999997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172</v>
      </c>
      <c r="AT200" s="183" t="s">
        <v>375</v>
      </c>
      <c r="AU200" s="183" t="s">
        <v>82</v>
      </c>
      <c r="AY200" s="16" t="s">
        <v>118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79</v>
      </c>
      <c r="BK200" s="184">
        <f>ROUND(I200*H200,2)</f>
        <v>0</v>
      </c>
      <c r="BL200" s="16" t="s">
        <v>125</v>
      </c>
      <c r="BM200" s="183" t="s">
        <v>649</v>
      </c>
    </row>
    <row r="201" spans="1:65" s="2" customFormat="1" ht="11.25">
      <c r="A201" s="33"/>
      <c r="B201" s="34"/>
      <c r="C201" s="35"/>
      <c r="D201" s="185" t="s">
        <v>127</v>
      </c>
      <c r="E201" s="35"/>
      <c r="F201" s="186" t="s">
        <v>451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127</v>
      </c>
      <c r="AU201" s="16" t="s">
        <v>82</v>
      </c>
    </row>
    <row r="202" spans="1:65" s="13" customFormat="1" ht="11.25">
      <c r="B202" s="192"/>
      <c r="C202" s="193"/>
      <c r="D202" s="185" t="s">
        <v>131</v>
      </c>
      <c r="E202" s="194" t="s">
        <v>19</v>
      </c>
      <c r="F202" s="195" t="s">
        <v>650</v>
      </c>
      <c r="G202" s="193"/>
      <c r="H202" s="196">
        <v>36.683999999999997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131</v>
      </c>
      <c r="AU202" s="202" t="s">
        <v>82</v>
      </c>
      <c r="AV202" s="13" t="s">
        <v>82</v>
      </c>
      <c r="AW202" s="13" t="s">
        <v>33</v>
      </c>
      <c r="AX202" s="13" t="s">
        <v>79</v>
      </c>
      <c r="AY202" s="202" t="s">
        <v>118</v>
      </c>
    </row>
    <row r="203" spans="1:65" s="2" customFormat="1" ht="16.5" customHeight="1">
      <c r="A203" s="33"/>
      <c r="B203" s="34"/>
      <c r="C203" s="172" t="s">
        <v>302</v>
      </c>
      <c r="D203" s="172" t="s">
        <v>120</v>
      </c>
      <c r="E203" s="173" t="s">
        <v>455</v>
      </c>
      <c r="F203" s="174" t="s">
        <v>456</v>
      </c>
      <c r="G203" s="175" t="s">
        <v>123</v>
      </c>
      <c r="H203" s="176">
        <v>2081.9</v>
      </c>
      <c r="I203" s="177"/>
      <c r="J203" s="178">
        <f>ROUND(I203*H203,2)</f>
        <v>0</v>
      </c>
      <c r="K203" s="174" t="s">
        <v>124</v>
      </c>
      <c r="L203" s="38"/>
      <c r="M203" s="179" t="s">
        <v>19</v>
      </c>
      <c r="N203" s="180" t="s">
        <v>42</v>
      </c>
      <c r="O203" s="63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3" t="s">
        <v>125</v>
      </c>
      <c r="AT203" s="183" t="s">
        <v>120</v>
      </c>
      <c r="AU203" s="183" t="s">
        <v>82</v>
      </c>
      <c r="AY203" s="16" t="s">
        <v>118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6" t="s">
        <v>79</v>
      </c>
      <c r="BK203" s="184">
        <f>ROUND(I203*H203,2)</f>
        <v>0</v>
      </c>
      <c r="BL203" s="16" t="s">
        <v>125</v>
      </c>
      <c r="BM203" s="183" t="s">
        <v>457</v>
      </c>
    </row>
    <row r="204" spans="1:65" s="2" customFormat="1" ht="11.25">
      <c r="A204" s="33"/>
      <c r="B204" s="34"/>
      <c r="C204" s="35"/>
      <c r="D204" s="185" t="s">
        <v>127</v>
      </c>
      <c r="E204" s="35"/>
      <c r="F204" s="186" t="s">
        <v>458</v>
      </c>
      <c r="G204" s="35"/>
      <c r="H204" s="35"/>
      <c r="I204" s="187"/>
      <c r="J204" s="35"/>
      <c r="K204" s="35"/>
      <c r="L204" s="38"/>
      <c r="M204" s="188"/>
      <c r="N204" s="189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127</v>
      </c>
      <c r="AU204" s="16" t="s">
        <v>82</v>
      </c>
    </row>
    <row r="205" spans="1:65" s="2" customFormat="1" ht="11.25">
      <c r="A205" s="33"/>
      <c r="B205" s="34"/>
      <c r="C205" s="35"/>
      <c r="D205" s="190" t="s">
        <v>129</v>
      </c>
      <c r="E205" s="35"/>
      <c r="F205" s="191" t="s">
        <v>459</v>
      </c>
      <c r="G205" s="35"/>
      <c r="H205" s="35"/>
      <c r="I205" s="187"/>
      <c r="J205" s="35"/>
      <c r="K205" s="35"/>
      <c r="L205" s="38"/>
      <c r="M205" s="188"/>
      <c r="N205" s="189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129</v>
      </c>
      <c r="AU205" s="16" t="s">
        <v>82</v>
      </c>
    </row>
    <row r="206" spans="1:65" s="13" customFormat="1" ht="11.25">
      <c r="B206" s="192"/>
      <c r="C206" s="193"/>
      <c r="D206" s="185" t="s">
        <v>131</v>
      </c>
      <c r="E206" s="194" t="s">
        <v>19</v>
      </c>
      <c r="F206" s="195" t="s">
        <v>651</v>
      </c>
      <c r="G206" s="193"/>
      <c r="H206" s="196">
        <v>1861.5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131</v>
      </c>
      <c r="AU206" s="202" t="s">
        <v>82</v>
      </c>
      <c r="AV206" s="13" t="s">
        <v>82</v>
      </c>
      <c r="AW206" s="13" t="s">
        <v>33</v>
      </c>
      <c r="AX206" s="13" t="s">
        <v>71</v>
      </c>
      <c r="AY206" s="202" t="s">
        <v>118</v>
      </c>
    </row>
    <row r="207" spans="1:65" s="13" customFormat="1" ht="11.25">
      <c r="B207" s="192"/>
      <c r="C207" s="193"/>
      <c r="D207" s="185" t="s">
        <v>131</v>
      </c>
      <c r="E207" s="194" t="s">
        <v>19</v>
      </c>
      <c r="F207" s="195" t="s">
        <v>639</v>
      </c>
      <c r="G207" s="193"/>
      <c r="H207" s="196">
        <v>220.4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131</v>
      </c>
      <c r="AU207" s="202" t="s">
        <v>82</v>
      </c>
      <c r="AV207" s="13" t="s">
        <v>82</v>
      </c>
      <c r="AW207" s="13" t="s">
        <v>33</v>
      </c>
      <c r="AX207" s="13" t="s">
        <v>71</v>
      </c>
      <c r="AY207" s="202" t="s">
        <v>118</v>
      </c>
    </row>
    <row r="208" spans="1:65" s="2" customFormat="1" ht="16.5" customHeight="1">
      <c r="A208" s="33"/>
      <c r="B208" s="34"/>
      <c r="C208" s="172" t="s">
        <v>310</v>
      </c>
      <c r="D208" s="172" t="s">
        <v>120</v>
      </c>
      <c r="E208" s="173" t="s">
        <v>465</v>
      </c>
      <c r="F208" s="174" t="s">
        <v>466</v>
      </c>
      <c r="G208" s="175" t="s">
        <v>123</v>
      </c>
      <c r="H208" s="176">
        <v>2396.4</v>
      </c>
      <c r="I208" s="177"/>
      <c r="J208" s="178">
        <f>ROUND(I208*H208,2)</f>
        <v>0</v>
      </c>
      <c r="K208" s="174" t="s">
        <v>124</v>
      </c>
      <c r="L208" s="38"/>
      <c r="M208" s="179" t="s">
        <v>19</v>
      </c>
      <c r="N208" s="180" t="s">
        <v>42</v>
      </c>
      <c r="O208" s="63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3" t="s">
        <v>125</v>
      </c>
      <c r="AT208" s="183" t="s">
        <v>120</v>
      </c>
      <c r="AU208" s="183" t="s">
        <v>82</v>
      </c>
      <c r="AY208" s="16" t="s">
        <v>118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79</v>
      </c>
      <c r="BK208" s="184">
        <f>ROUND(I208*H208,2)</f>
        <v>0</v>
      </c>
      <c r="BL208" s="16" t="s">
        <v>125</v>
      </c>
      <c r="BM208" s="183" t="s">
        <v>467</v>
      </c>
    </row>
    <row r="209" spans="1:65" s="2" customFormat="1" ht="11.25">
      <c r="A209" s="33"/>
      <c r="B209" s="34"/>
      <c r="C209" s="35"/>
      <c r="D209" s="185" t="s">
        <v>127</v>
      </c>
      <c r="E209" s="35"/>
      <c r="F209" s="186" t="s">
        <v>468</v>
      </c>
      <c r="G209" s="35"/>
      <c r="H209" s="35"/>
      <c r="I209" s="187"/>
      <c r="J209" s="35"/>
      <c r="K209" s="35"/>
      <c r="L209" s="38"/>
      <c r="M209" s="188"/>
      <c r="N209" s="189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127</v>
      </c>
      <c r="AU209" s="16" t="s">
        <v>82</v>
      </c>
    </row>
    <row r="210" spans="1:65" s="2" customFormat="1" ht="11.25">
      <c r="A210" s="33"/>
      <c r="B210" s="34"/>
      <c r="C210" s="35"/>
      <c r="D210" s="190" t="s">
        <v>129</v>
      </c>
      <c r="E210" s="35"/>
      <c r="F210" s="191" t="s">
        <v>469</v>
      </c>
      <c r="G210" s="35"/>
      <c r="H210" s="35"/>
      <c r="I210" s="187"/>
      <c r="J210" s="35"/>
      <c r="K210" s="35"/>
      <c r="L210" s="38"/>
      <c r="M210" s="188"/>
      <c r="N210" s="189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129</v>
      </c>
      <c r="AU210" s="16" t="s">
        <v>82</v>
      </c>
    </row>
    <row r="211" spans="1:65" s="13" customFormat="1" ht="11.25">
      <c r="B211" s="192"/>
      <c r="C211" s="193"/>
      <c r="D211" s="185" t="s">
        <v>131</v>
      </c>
      <c r="E211" s="194" t="s">
        <v>19</v>
      </c>
      <c r="F211" s="195" t="s">
        <v>652</v>
      </c>
      <c r="G211" s="193"/>
      <c r="H211" s="196">
        <v>2176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131</v>
      </c>
      <c r="AU211" s="202" t="s">
        <v>82</v>
      </c>
      <c r="AV211" s="13" t="s">
        <v>82</v>
      </c>
      <c r="AW211" s="13" t="s">
        <v>33</v>
      </c>
      <c r="AX211" s="13" t="s">
        <v>71</v>
      </c>
      <c r="AY211" s="202" t="s">
        <v>118</v>
      </c>
    </row>
    <row r="212" spans="1:65" s="13" customFormat="1" ht="11.25">
      <c r="B212" s="192"/>
      <c r="C212" s="193"/>
      <c r="D212" s="185" t="s">
        <v>131</v>
      </c>
      <c r="E212" s="194" t="s">
        <v>19</v>
      </c>
      <c r="F212" s="195" t="s">
        <v>653</v>
      </c>
      <c r="G212" s="193"/>
      <c r="H212" s="196">
        <v>220.4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131</v>
      </c>
      <c r="AU212" s="202" t="s">
        <v>82</v>
      </c>
      <c r="AV212" s="13" t="s">
        <v>82</v>
      </c>
      <c r="AW212" s="13" t="s">
        <v>33</v>
      </c>
      <c r="AX212" s="13" t="s">
        <v>71</v>
      </c>
      <c r="AY212" s="202" t="s">
        <v>118</v>
      </c>
    </row>
    <row r="213" spans="1:65" s="2" customFormat="1" ht="16.5" customHeight="1">
      <c r="A213" s="33"/>
      <c r="B213" s="34"/>
      <c r="C213" s="172" t="s">
        <v>318</v>
      </c>
      <c r="D213" s="172" t="s">
        <v>120</v>
      </c>
      <c r="E213" s="173" t="s">
        <v>473</v>
      </c>
      <c r="F213" s="174" t="s">
        <v>474</v>
      </c>
      <c r="G213" s="175" t="s">
        <v>123</v>
      </c>
      <c r="H213" s="176">
        <v>1887.25</v>
      </c>
      <c r="I213" s="177"/>
      <c r="J213" s="178">
        <f>ROUND(I213*H213,2)</f>
        <v>0</v>
      </c>
      <c r="K213" s="174" t="s">
        <v>124</v>
      </c>
      <c r="L213" s="38"/>
      <c r="M213" s="179" t="s">
        <v>19</v>
      </c>
      <c r="N213" s="180" t="s">
        <v>42</v>
      </c>
      <c r="O213" s="63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125</v>
      </c>
      <c r="AT213" s="183" t="s">
        <v>120</v>
      </c>
      <c r="AU213" s="183" t="s">
        <v>82</v>
      </c>
      <c r="AY213" s="16" t="s">
        <v>118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79</v>
      </c>
      <c r="BK213" s="184">
        <f>ROUND(I213*H213,2)</f>
        <v>0</v>
      </c>
      <c r="BL213" s="16" t="s">
        <v>125</v>
      </c>
      <c r="BM213" s="183" t="s">
        <v>475</v>
      </c>
    </row>
    <row r="214" spans="1:65" s="2" customFormat="1" ht="19.5">
      <c r="A214" s="33"/>
      <c r="B214" s="34"/>
      <c r="C214" s="35"/>
      <c r="D214" s="185" t="s">
        <v>127</v>
      </c>
      <c r="E214" s="35"/>
      <c r="F214" s="186" t="s">
        <v>476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127</v>
      </c>
      <c r="AU214" s="16" t="s">
        <v>82</v>
      </c>
    </row>
    <row r="215" spans="1:65" s="2" customFormat="1" ht="11.25">
      <c r="A215" s="33"/>
      <c r="B215" s="34"/>
      <c r="C215" s="35"/>
      <c r="D215" s="190" t="s">
        <v>129</v>
      </c>
      <c r="E215" s="35"/>
      <c r="F215" s="191" t="s">
        <v>477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129</v>
      </c>
      <c r="AU215" s="16" t="s">
        <v>82</v>
      </c>
    </row>
    <row r="216" spans="1:65" s="13" customFormat="1" ht="11.25">
      <c r="B216" s="192"/>
      <c r="C216" s="193"/>
      <c r="D216" s="185" t="s">
        <v>131</v>
      </c>
      <c r="E216" s="194" t="s">
        <v>19</v>
      </c>
      <c r="F216" s="195" t="s">
        <v>654</v>
      </c>
      <c r="G216" s="193"/>
      <c r="H216" s="196">
        <v>1666.85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131</v>
      </c>
      <c r="AU216" s="202" t="s">
        <v>82</v>
      </c>
      <c r="AV216" s="13" t="s">
        <v>82</v>
      </c>
      <c r="AW216" s="13" t="s">
        <v>33</v>
      </c>
      <c r="AX216" s="13" t="s">
        <v>71</v>
      </c>
      <c r="AY216" s="202" t="s">
        <v>118</v>
      </c>
    </row>
    <row r="217" spans="1:65" s="13" customFormat="1" ht="11.25">
      <c r="B217" s="192"/>
      <c r="C217" s="193"/>
      <c r="D217" s="185" t="s">
        <v>131</v>
      </c>
      <c r="E217" s="194" t="s">
        <v>19</v>
      </c>
      <c r="F217" s="195" t="s">
        <v>653</v>
      </c>
      <c r="G217" s="193"/>
      <c r="H217" s="196">
        <v>220.4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131</v>
      </c>
      <c r="AU217" s="202" t="s">
        <v>82</v>
      </c>
      <c r="AV217" s="13" t="s">
        <v>82</v>
      </c>
      <c r="AW217" s="13" t="s">
        <v>33</v>
      </c>
      <c r="AX217" s="13" t="s">
        <v>71</v>
      </c>
      <c r="AY217" s="202" t="s">
        <v>118</v>
      </c>
    </row>
    <row r="218" spans="1:65" s="2" customFormat="1" ht="16.5" customHeight="1">
      <c r="A218" s="33"/>
      <c r="B218" s="34"/>
      <c r="C218" s="172" t="s">
        <v>324</v>
      </c>
      <c r="D218" s="172" t="s">
        <v>120</v>
      </c>
      <c r="E218" s="173" t="s">
        <v>480</v>
      </c>
      <c r="F218" s="174" t="s">
        <v>481</v>
      </c>
      <c r="G218" s="175" t="s">
        <v>123</v>
      </c>
      <c r="H218" s="176">
        <v>225.3</v>
      </c>
      <c r="I218" s="177"/>
      <c r="J218" s="178">
        <f>ROUND(I218*H218,2)</f>
        <v>0</v>
      </c>
      <c r="K218" s="174" t="s">
        <v>124</v>
      </c>
      <c r="L218" s="38"/>
      <c r="M218" s="179" t="s">
        <v>19</v>
      </c>
      <c r="N218" s="180" t="s">
        <v>42</v>
      </c>
      <c r="O218" s="63"/>
      <c r="P218" s="181">
        <f>O218*H218</f>
        <v>0</v>
      </c>
      <c r="Q218" s="181">
        <v>0.17802000000000001</v>
      </c>
      <c r="R218" s="181">
        <f>Q218*H218</f>
        <v>40.107906000000007</v>
      </c>
      <c r="S218" s="181">
        <v>0</v>
      </c>
      <c r="T218" s="18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3" t="s">
        <v>125</v>
      </c>
      <c r="AT218" s="183" t="s">
        <v>120</v>
      </c>
      <c r="AU218" s="183" t="s">
        <v>82</v>
      </c>
      <c r="AY218" s="16" t="s">
        <v>118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6" t="s">
        <v>79</v>
      </c>
      <c r="BK218" s="184">
        <f>ROUND(I218*H218,2)</f>
        <v>0</v>
      </c>
      <c r="BL218" s="16" t="s">
        <v>125</v>
      </c>
      <c r="BM218" s="183" t="s">
        <v>482</v>
      </c>
    </row>
    <row r="219" spans="1:65" s="2" customFormat="1" ht="11.25">
      <c r="A219" s="33"/>
      <c r="B219" s="34"/>
      <c r="C219" s="35"/>
      <c r="D219" s="185" t="s">
        <v>127</v>
      </c>
      <c r="E219" s="35"/>
      <c r="F219" s="186" t="s">
        <v>483</v>
      </c>
      <c r="G219" s="35"/>
      <c r="H219" s="35"/>
      <c r="I219" s="187"/>
      <c r="J219" s="35"/>
      <c r="K219" s="35"/>
      <c r="L219" s="38"/>
      <c r="M219" s="188"/>
      <c r="N219" s="189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127</v>
      </c>
      <c r="AU219" s="16" t="s">
        <v>82</v>
      </c>
    </row>
    <row r="220" spans="1:65" s="2" customFormat="1" ht="11.25">
      <c r="A220" s="33"/>
      <c r="B220" s="34"/>
      <c r="C220" s="35"/>
      <c r="D220" s="190" t="s">
        <v>129</v>
      </c>
      <c r="E220" s="35"/>
      <c r="F220" s="191" t="s">
        <v>484</v>
      </c>
      <c r="G220" s="35"/>
      <c r="H220" s="35"/>
      <c r="I220" s="187"/>
      <c r="J220" s="35"/>
      <c r="K220" s="35"/>
      <c r="L220" s="38"/>
      <c r="M220" s="188"/>
      <c r="N220" s="189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129</v>
      </c>
      <c r="AU220" s="16" t="s">
        <v>82</v>
      </c>
    </row>
    <row r="221" spans="1:65" s="2" customFormat="1" ht="19.5">
      <c r="A221" s="33"/>
      <c r="B221" s="34"/>
      <c r="C221" s="35"/>
      <c r="D221" s="185" t="s">
        <v>158</v>
      </c>
      <c r="E221" s="35"/>
      <c r="F221" s="203" t="s">
        <v>485</v>
      </c>
      <c r="G221" s="35"/>
      <c r="H221" s="35"/>
      <c r="I221" s="187"/>
      <c r="J221" s="35"/>
      <c r="K221" s="35"/>
      <c r="L221" s="38"/>
      <c r="M221" s="188"/>
      <c r="N221" s="189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158</v>
      </c>
      <c r="AU221" s="16" t="s">
        <v>82</v>
      </c>
    </row>
    <row r="222" spans="1:65" s="13" customFormat="1" ht="11.25">
      <c r="B222" s="192"/>
      <c r="C222" s="193"/>
      <c r="D222" s="185" t="s">
        <v>131</v>
      </c>
      <c r="E222" s="194" t="s">
        <v>19</v>
      </c>
      <c r="F222" s="195" t="s">
        <v>655</v>
      </c>
      <c r="G222" s="193"/>
      <c r="H222" s="196">
        <v>225.3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131</v>
      </c>
      <c r="AU222" s="202" t="s">
        <v>82</v>
      </c>
      <c r="AV222" s="13" t="s">
        <v>82</v>
      </c>
      <c r="AW222" s="13" t="s">
        <v>33</v>
      </c>
      <c r="AX222" s="13" t="s">
        <v>79</v>
      </c>
      <c r="AY222" s="202" t="s">
        <v>118</v>
      </c>
    </row>
    <row r="223" spans="1:65" s="2" customFormat="1" ht="16.5" customHeight="1">
      <c r="A223" s="33"/>
      <c r="B223" s="34"/>
      <c r="C223" s="172" t="s">
        <v>332</v>
      </c>
      <c r="D223" s="172" t="s">
        <v>120</v>
      </c>
      <c r="E223" s="173" t="s">
        <v>495</v>
      </c>
      <c r="F223" s="174" t="s">
        <v>496</v>
      </c>
      <c r="G223" s="175" t="s">
        <v>123</v>
      </c>
      <c r="H223" s="176">
        <v>2022.4</v>
      </c>
      <c r="I223" s="177"/>
      <c r="J223" s="178">
        <f>ROUND(I223*H223,2)</f>
        <v>0</v>
      </c>
      <c r="K223" s="174" t="s">
        <v>124</v>
      </c>
      <c r="L223" s="38"/>
      <c r="M223" s="179" t="s">
        <v>19</v>
      </c>
      <c r="N223" s="180" t="s">
        <v>42</v>
      </c>
      <c r="O223" s="63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3" t="s">
        <v>125</v>
      </c>
      <c r="AT223" s="183" t="s">
        <v>120</v>
      </c>
      <c r="AU223" s="183" t="s">
        <v>82</v>
      </c>
      <c r="AY223" s="16" t="s">
        <v>118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6" t="s">
        <v>79</v>
      </c>
      <c r="BK223" s="184">
        <f>ROUND(I223*H223,2)</f>
        <v>0</v>
      </c>
      <c r="BL223" s="16" t="s">
        <v>125</v>
      </c>
      <c r="BM223" s="183" t="s">
        <v>497</v>
      </c>
    </row>
    <row r="224" spans="1:65" s="2" customFormat="1" ht="11.25">
      <c r="A224" s="33"/>
      <c r="B224" s="34"/>
      <c r="C224" s="35"/>
      <c r="D224" s="185" t="s">
        <v>127</v>
      </c>
      <c r="E224" s="35"/>
      <c r="F224" s="186" t="s">
        <v>498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127</v>
      </c>
      <c r="AU224" s="16" t="s">
        <v>82</v>
      </c>
    </row>
    <row r="225" spans="1:65" s="2" customFormat="1" ht="11.25">
      <c r="A225" s="33"/>
      <c r="B225" s="34"/>
      <c r="C225" s="35"/>
      <c r="D225" s="190" t="s">
        <v>129</v>
      </c>
      <c r="E225" s="35"/>
      <c r="F225" s="191" t="s">
        <v>499</v>
      </c>
      <c r="G225" s="35"/>
      <c r="H225" s="35"/>
      <c r="I225" s="187"/>
      <c r="J225" s="35"/>
      <c r="K225" s="35"/>
      <c r="L225" s="38"/>
      <c r="M225" s="188"/>
      <c r="N225" s="189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129</v>
      </c>
      <c r="AU225" s="16" t="s">
        <v>82</v>
      </c>
    </row>
    <row r="226" spans="1:65" s="13" customFormat="1" ht="11.25">
      <c r="B226" s="192"/>
      <c r="C226" s="193"/>
      <c r="D226" s="185" t="s">
        <v>131</v>
      </c>
      <c r="E226" s="194" t="s">
        <v>19</v>
      </c>
      <c r="F226" s="195" t="s">
        <v>656</v>
      </c>
      <c r="G226" s="193"/>
      <c r="H226" s="196">
        <v>1802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131</v>
      </c>
      <c r="AU226" s="202" t="s">
        <v>82</v>
      </c>
      <c r="AV226" s="13" t="s">
        <v>82</v>
      </c>
      <c r="AW226" s="13" t="s">
        <v>33</v>
      </c>
      <c r="AX226" s="13" t="s">
        <v>71</v>
      </c>
      <c r="AY226" s="202" t="s">
        <v>118</v>
      </c>
    </row>
    <row r="227" spans="1:65" s="13" customFormat="1" ht="11.25">
      <c r="B227" s="192"/>
      <c r="C227" s="193"/>
      <c r="D227" s="185" t="s">
        <v>131</v>
      </c>
      <c r="E227" s="194" t="s">
        <v>19</v>
      </c>
      <c r="F227" s="195" t="s">
        <v>653</v>
      </c>
      <c r="G227" s="193"/>
      <c r="H227" s="196">
        <v>220.4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131</v>
      </c>
      <c r="AU227" s="202" t="s">
        <v>82</v>
      </c>
      <c r="AV227" s="13" t="s">
        <v>82</v>
      </c>
      <c r="AW227" s="13" t="s">
        <v>33</v>
      </c>
      <c r="AX227" s="13" t="s">
        <v>71</v>
      </c>
      <c r="AY227" s="202" t="s">
        <v>118</v>
      </c>
    </row>
    <row r="228" spans="1:65" s="2" customFormat="1" ht="16.5" customHeight="1">
      <c r="A228" s="33"/>
      <c r="B228" s="34"/>
      <c r="C228" s="172" t="s">
        <v>341</v>
      </c>
      <c r="D228" s="172" t="s">
        <v>120</v>
      </c>
      <c r="E228" s="173" t="s">
        <v>502</v>
      </c>
      <c r="F228" s="174" t="s">
        <v>503</v>
      </c>
      <c r="G228" s="175" t="s">
        <v>123</v>
      </c>
      <c r="H228" s="176">
        <v>1851.21</v>
      </c>
      <c r="I228" s="177"/>
      <c r="J228" s="178">
        <f>ROUND(I228*H228,2)</f>
        <v>0</v>
      </c>
      <c r="K228" s="174" t="s">
        <v>124</v>
      </c>
      <c r="L228" s="38"/>
      <c r="M228" s="179" t="s">
        <v>19</v>
      </c>
      <c r="N228" s="180" t="s">
        <v>42</v>
      </c>
      <c r="O228" s="63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3" t="s">
        <v>125</v>
      </c>
      <c r="AT228" s="183" t="s">
        <v>120</v>
      </c>
      <c r="AU228" s="183" t="s">
        <v>82</v>
      </c>
      <c r="AY228" s="16" t="s">
        <v>118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6" t="s">
        <v>79</v>
      </c>
      <c r="BK228" s="184">
        <f>ROUND(I228*H228,2)</f>
        <v>0</v>
      </c>
      <c r="BL228" s="16" t="s">
        <v>125</v>
      </c>
      <c r="BM228" s="183" t="s">
        <v>504</v>
      </c>
    </row>
    <row r="229" spans="1:65" s="2" customFormat="1" ht="11.25">
      <c r="A229" s="33"/>
      <c r="B229" s="34"/>
      <c r="C229" s="35"/>
      <c r="D229" s="185" t="s">
        <v>127</v>
      </c>
      <c r="E229" s="35"/>
      <c r="F229" s="186" t="s">
        <v>505</v>
      </c>
      <c r="G229" s="35"/>
      <c r="H229" s="35"/>
      <c r="I229" s="187"/>
      <c r="J229" s="35"/>
      <c r="K229" s="35"/>
      <c r="L229" s="38"/>
      <c r="M229" s="188"/>
      <c r="N229" s="189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127</v>
      </c>
      <c r="AU229" s="16" t="s">
        <v>82</v>
      </c>
    </row>
    <row r="230" spans="1:65" s="2" customFormat="1" ht="11.25">
      <c r="A230" s="33"/>
      <c r="B230" s="34"/>
      <c r="C230" s="35"/>
      <c r="D230" s="190" t="s">
        <v>129</v>
      </c>
      <c r="E230" s="35"/>
      <c r="F230" s="191" t="s">
        <v>506</v>
      </c>
      <c r="G230" s="35"/>
      <c r="H230" s="35"/>
      <c r="I230" s="187"/>
      <c r="J230" s="35"/>
      <c r="K230" s="35"/>
      <c r="L230" s="38"/>
      <c r="M230" s="188"/>
      <c r="N230" s="189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129</v>
      </c>
      <c r="AU230" s="16" t="s">
        <v>82</v>
      </c>
    </row>
    <row r="231" spans="1:65" s="2" customFormat="1" ht="19.5">
      <c r="A231" s="33"/>
      <c r="B231" s="34"/>
      <c r="C231" s="35"/>
      <c r="D231" s="185" t="s">
        <v>158</v>
      </c>
      <c r="E231" s="35"/>
      <c r="F231" s="203" t="s">
        <v>507</v>
      </c>
      <c r="G231" s="35"/>
      <c r="H231" s="35"/>
      <c r="I231" s="187"/>
      <c r="J231" s="35"/>
      <c r="K231" s="35"/>
      <c r="L231" s="38"/>
      <c r="M231" s="188"/>
      <c r="N231" s="189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158</v>
      </c>
      <c r="AU231" s="16" t="s">
        <v>82</v>
      </c>
    </row>
    <row r="232" spans="1:65" s="13" customFormat="1" ht="11.25">
      <c r="B232" s="192"/>
      <c r="C232" s="193"/>
      <c r="D232" s="185" t="s">
        <v>131</v>
      </c>
      <c r="E232" s="194" t="s">
        <v>19</v>
      </c>
      <c r="F232" s="195" t="s">
        <v>657</v>
      </c>
      <c r="G232" s="193"/>
      <c r="H232" s="196">
        <v>1630.81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131</v>
      </c>
      <c r="AU232" s="202" t="s">
        <v>82</v>
      </c>
      <c r="AV232" s="13" t="s">
        <v>82</v>
      </c>
      <c r="AW232" s="13" t="s">
        <v>33</v>
      </c>
      <c r="AX232" s="13" t="s">
        <v>71</v>
      </c>
      <c r="AY232" s="202" t="s">
        <v>118</v>
      </c>
    </row>
    <row r="233" spans="1:65" s="13" customFormat="1" ht="11.25">
      <c r="B233" s="192"/>
      <c r="C233" s="193"/>
      <c r="D233" s="185" t="s">
        <v>131</v>
      </c>
      <c r="E233" s="194" t="s">
        <v>19</v>
      </c>
      <c r="F233" s="195" t="s">
        <v>653</v>
      </c>
      <c r="G233" s="193"/>
      <c r="H233" s="196">
        <v>220.4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131</v>
      </c>
      <c r="AU233" s="202" t="s">
        <v>82</v>
      </c>
      <c r="AV233" s="13" t="s">
        <v>82</v>
      </c>
      <c r="AW233" s="13" t="s">
        <v>33</v>
      </c>
      <c r="AX233" s="13" t="s">
        <v>71</v>
      </c>
      <c r="AY233" s="202" t="s">
        <v>118</v>
      </c>
    </row>
    <row r="234" spans="1:65" s="2" customFormat="1" ht="21.75" customHeight="1">
      <c r="A234" s="33"/>
      <c r="B234" s="34"/>
      <c r="C234" s="172" t="s">
        <v>346</v>
      </c>
      <c r="D234" s="172" t="s">
        <v>120</v>
      </c>
      <c r="E234" s="173" t="s">
        <v>524</v>
      </c>
      <c r="F234" s="174" t="s">
        <v>525</v>
      </c>
      <c r="G234" s="175" t="s">
        <v>123</v>
      </c>
      <c r="H234" s="176">
        <v>1824.18</v>
      </c>
      <c r="I234" s="177"/>
      <c r="J234" s="178">
        <f>ROUND(I234*H234,2)</f>
        <v>0</v>
      </c>
      <c r="K234" s="174" t="s">
        <v>124</v>
      </c>
      <c r="L234" s="38"/>
      <c r="M234" s="179" t="s">
        <v>19</v>
      </c>
      <c r="N234" s="180" t="s">
        <v>42</v>
      </c>
      <c r="O234" s="63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3" t="s">
        <v>125</v>
      </c>
      <c r="AT234" s="183" t="s">
        <v>120</v>
      </c>
      <c r="AU234" s="183" t="s">
        <v>82</v>
      </c>
      <c r="AY234" s="16" t="s">
        <v>118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6" t="s">
        <v>79</v>
      </c>
      <c r="BK234" s="184">
        <f>ROUND(I234*H234,2)</f>
        <v>0</v>
      </c>
      <c r="BL234" s="16" t="s">
        <v>125</v>
      </c>
      <c r="BM234" s="183" t="s">
        <v>526</v>
      </c>
    </row>
    <row r="235" spans="1:65" s="2" customFormat="1" ht="19.5">
      <c r="A235" s="33"/>
      <c r="B235" s="34"/>
      <c r="C235" s="35"/>
      <c r="D235" s="185" t="s">
        <v>127</v>
      </c>
      <c r="E235" s="35"/>
      <c r="F235" s="186" t="s">
        <v>527</v>
      </c>
      <c r="G235" s="35"/>
      <c r="H235" s="35"/>
      <c r="I235" s="187"/>
      <c r="J235" s="35"/>
      <c r="K235" s="35"/>
      <c r="L235" s="38"/>
      <c r="M235" s="188"/>
      <c r="N235" s="189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127</v>
      </c>
      <c r="AU235" s="16" t="s">
        <v>82</v>
      </c>
    </row>
    <row r="236" spans="1:65" s="2" customFormat="1" ht="11.25">
      <c r="A236" s="33"/>
      <c r="B236" s="34"/>
      <c r="C236" s="35"/>
      <c r="D236" s="190" t="s">
        <v>129</v>
      </c>
      <c r="E236" s="35"/>
      <c r="F236" s="191" t="s">
        <v>528</v>
      </c>
      <c r="G236" s="35"/>
      <c r="H236" s="35"/>
      <c r="I236" s="187"/>
      <c r="J236" s="35"/>
      <c r="K236" s="35"/>
      <c r="L236" s="38"/>
      <c r="M236" s="188"/>
      <c r="N236" s="189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129</v>
      </c>
      <c r="AU236" s="16" t="s">
        <v>82</v>
      </c>
    </row>
    <row r="237" spans="1:65" s="13" customFormat="1" ht="11.25">
      <c r="B237" s="192"/>
      <c r="C237" s="193"/>
      <c r="D237" s="185" t="s">
        <v>131</v>
      </c>
      <c r="E237" s="194" t="s">
        <v>19</v>
      </c>
      <c r="F237" s="195" t="s">
        <v>658</v>
      </c>
      <c r="G237" s="193"/>
      <c r="H237" s="196">
        <v>1603.78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131</v>
      </c>
      <c r="AU237" s="202" t="s">
        <v>82</v>
      </c>
      <c r="AV237" s="13" t="s">
        <v>82</v>
      </c>
      <c r="AW237" s="13" t="s">
        <v>33</v>
      </c>
      <c r="AX237" s="13" t="s">
        <v>71</v>
      </c>
      <c r="AY237" s="202" t="s">
        <v>118</v>
      </c>
    </row>
    <row r="238" spans="1:65" s="13" customFormat="1" ht="11.25">
      <c r="B238" s="192"/>
      <c r="C238" s="193"/>
      <c r="D238" s="185" t="s">
        <v>131</v>
      </c>
      <c r="E238" s="194" t="s">
        <v>19</v>
      </c>
      <c r="F238" s="195" t="s">
        <v>653</v>
      </c>
      <c r="G238" s="193"/>
      <c r="H238" s="196">
        <v>220.4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131</v>
      </c>
      <c r="AU238" s="202" t="s">
        <v>82</v>
      </c>
      <c r="AV238" s="13" t="s">
        <v>82</v>
      </c>
      <c r="AW238" s="13" t="s">
        <v>33</v>
      </c>
      <c r="AX238" s="13" t="s">
        <v>71</v>
      </c>
      <c r="AY238" s="202" t="s">
        <v>118</v>
      </c>
    </row>
    <row r="239" spans="1:65" s="2" customFormat="1" ht="21.75" customHeight="1">
      <c r="A239" s="33"/>
      <c r="B239" s="34"/>
      <c r="C239" s="172" t="s">
        <v>354</v>
      </c>
      <c r="D239" s="172" t="s">
        <v>120</v>
      </c>
      <c r="E239" s="173" t="s">
        <v>659</v>
      </c>
      <c r="F239" s="174" t="s">
        <v>660</v>
      </c>
      <c r="G239" s="175" t="s">
        <v>429</v>
      </c>
      <c r="H239" s="176">
        <v>27.5</v>
      </c>
      <c r="I239" s="177"/>
      <c r="J239" s="178">
        <f>ROUND(I239*H239,2)</f>
        <v>0</v>
      </c>
      <c r="K239" s="174" t="s">
        <v>124</v>
      </c>
      <c r="L239" s="38"/>
      <c r="M239" s="179" t="s">
        <v>19</v>
      </c>
      <c r="N239" s="180" t="s">
        <v>42</v>
      </c>
      <c r="O239" s="63"/>
      <c r="P239" s="181">
        <f>O239*H239</f>
        <v>0</v>
      </c>
      <c r="Q239" s="181">
        <v>2.2399999999999998E-3</v>
      </c>
      <c r="R239" s="181">
        <f>Q239*H239</f>
        <v>6.1599999999999995E-2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125</v>
      </c>
      <c r="AT239" s="183" t="s">
        <v>120</v>
      </c>
      <c r="AU239" s="183" t="s">
        <v>82</v>
      </c>
      <c r="AY239" s="16" t="s">
        <v>118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79</v>
      </c>
      <c r="BK239" s="184">
        <f>ROUND(I239*H239,2)</f>
        <v>0</v>
      </c>
      <c r="BL239" s="16" t="s">
        <v>125</v>
      </c>
      <c r="BM239" s="183" t="s">
        <v>661</v>
      </c>
    </row>
    <row r="240" spans="1:65" s="2" customFormat="1" ht="11.25">
      <c r="A240" s="33"/>
      <c r="B240" s="34"/>
      <c r="C240" s="35"/>
      <c r="D240" s="185" t="s">
        <v>127</v>
      </c>
      <c r="E240" s="35"/>
      <c r="F240" s="186" t="s">
        <v>662</v>
      </c>
      <c r="G240" s="35"/>
      <c r="H240" s="35"/>
      <c r="I240" s="187"/>
      <c r="J240" s="35"/>
      <c r="K240" s="35"/>
      <c r="L240" s="38"/>
      <c r="M240" s="188"/>
      <c r="N240" s="189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127</v>
      </c>
      <c r="AU240" s="16" t="s">
        <v>82</v>
      </c>
    </row>
    <row r="241" spans="1:65" s="2" customFormat="1" ht="11.25">
      <c r="A241" s="33"/>
      <c r="B241" s="34"/>
      <c r="C241" s="35"/>
      <c r="D241" s="190" t="s">
        <v>129</v>
      </c>
      <c r="E241" s="35"/>
      <c r="F241" s="191" t="s">
        <v>663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129</v>
      </c>
      <c r="AU241" s="16" t="s">
        <v>82</v>
      </c>
    </row>
    <row r="242" spans="1:65" s="13" customFormat="1" ht="11.25">
      <c r="B242" s="192"/>
      <c r="C242" s="193"/>
      <c r="D242" s="185" t="s">
        <v>131</v>
      </c>
      <c r="E242" s="194" t="s">
        <v>19</v>
      </c>
      <c r="F242" s="195" t="s">
        <v>664</v>
      </c>
      <c r="G242" s="193"/>
      <c r="H242" s="196">
        <v>27.5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131</v>
      </c>
      <c r="AU242" s="202" t="s">
        <v>82</v>
      </c>
      <c r="AV242" s="13" t="s">
        <v>82</v>
      </c>
      <c r="AW242" s="13" t="s">
        <v>33</v>
      </c>
      <c r="AX242" s="13" t="s">
        <v>79</v>
      </c>
      <c r="AY242" s="202" t="s">
        <v>118</v>
      </c>
    </row>
    <row r="243" spans="1:65" s="12" customFormat="1" ht="22.9" customHeight="1">
      <c r="B243" s="156"/>
      <c r="C243" s="157"/>
      <c r="D243" s="158" t="s">
        <v>70</v>
      </c>
      <c r="E243" s="170" t="s">
        <v>179</v>
      </c>
      <c r="F243" s="170" t="s">
        <v>530</v>
      </c>
      <c r="G243" s="157"/>
      <c r="H243" s="157"/>
      <c r="I243" s="160"/>
      <c r="J243" s="171">
        <f>BK243</f>
        <v>0</v>
      </c>
      <c r="K243" s="157"/>
      <c r="L243" s="162"/>
      <c r="M243" s="163"/>
      <c r="N243" s="164"/>
      <c r="O243" s="164"/>
      <c r="P243" s="165">
        <f>SUM(P244:P257)</f>
        <v>0</v>
      </c>
      <c r="Q243" s="164"/>
      <c r="R243" s="165">
        <f>SUM(R244:R257)</f>
        <v>8.1352772000000009</v>
      </c>
      <c r="S243" s="164"/>
      <c r="T243" s="166">
        <f>SUM(T244:T257)</f>
        <v>0</v>
      </c>
      <c r="AR243" s="167" t="s">
        <v>79</v>
      </c>
      <c r="AT243" s="168" t="s">
        <v>70</v>
      </c>
      <c r="AU243" s="168" t="s">
        <v>79</v>
      </c>
      <c r="AY243" s="167" t="s">
        <v>118</v>
      </c>
      <c r="BK243" s="169">
        <f>SUM(BK244:BK257)</f>
        <v>0</v>
      </c>
    </row>
    <row r="244" spans="1:65" s="2" customFormat="1" ht="16.5" customHeight="1">
      <c r="A244" s="33"/>
      <c r="B244" s="34"/>
      <c r="C244" s="172" t="s">
        <v>361</v>
      </c>
      <c r="D244" s="172" t="s">
        <v>120</v>
      </c>
      <c r="E244" s="173" t="s">
        <v>532</v>
      </c>
      <c r="F244" s="174" t="s">
        <v>533</v>
      </c>
      <c r="G244" s="175" t="s">
        <v>429</v>
      </c>
      <c r="H244" s="176">
        <v>29</v>
      </c>
      <c r="I244" s="177"/>
      <c r="J244" s="178">
        <f>ROUND(I244*H244,2)</f>
        <v>0</v>
      </c>
      <c r="K244" s="174" t="s">
        <v>124</v>
      </c>
      <c r="L244" s="38"/>
      <c r="M244" s="179" t="s">
        <v>19</v>
      </c>
      <c r="N244" s="180" t="s">
        <v>42</v>
      </c>
      <c r="O244" s="63"/>
      <c r="P244" s="181">
        <f>O244*H244</f>
        <v>0</v>
      </c>
      <c r="Q244" s="181">
        <v>0.15540000000000001</v>
      </c>
      <c r="R244" s="181">
        <f>Q244*H244</f>
        <v>4.5066000000000006</v>
      </c>
      <c r="S244" s="181">
        <v>0</v>
      </c>
      <c r="T244" s="18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3" t="s">
        <v>125</v>
      </c>
      <c r="AT244" s="183" t="s">
        <v>120</v>
      </c>
      <c r="AU244" s="183" t="s">
        <v>82</v>
      </c>
      <c r="AY244" s="16" t="s">
        <v>118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6" t="s">
        <v>79</v>
      </c>
      <c r="BK244" s="184">
        <f>ROUND(I244*H244,2)</f>
        <v>0</v>
      </c>
      <c r="BL244" s="16" t="s">
        <v>125</v>
      </c>
      <c r="BM244" s="183" t="s">
        <v>534</v>
      </c>
    </row>
    <row r="245" spans="1:65" s="2" customFormat="1" ht="19.5">
      <c r="A245" s="33"/>
      <c r="B245" s="34"/>
      <c r="C245" s="35"/>
      <c r="D245" s="185" t="s">
        <v>127</v>
      </c>
      <c r="E245" s="35"/>
      <c r="F245" s="186" t="s">
        <v>535</v>
      </c>
      <c r="G245" s="35"/>
      <c r="H245" s="35"/>
      <c r="I245" s="187"/>
      <c r="J245" s="35"/>
      <c r="K245" s="35"/>
      <c r="L245" s="38"/>
      <c r="M245" s="188"/>
      <c r="N245" s="189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127</v>
      </c>
      <c r="AU245" s="16" t="s">
        <v>82</v>
      </c>
    </row>
    <row r="246" spans="1:65" s="2" customFormat="1" ht="11.25">
      <c r="A246" s="33"/>
      <c r="B246" s="34"/>
      <c r="C246" s="35"/>
      <c r="D246" s="190" t="s">
        <v>129</v>
      </c>
      <c r="E246" s="35"/>
      <c r="F246" s="191" t="s">
        <v>536</v>
      </c>
      <c r="G246" s="35"/>
      <c r="H246" s="35"/>
      <c r="I246" s="187"/>
      <c r="J246" s="35"/>
      <c r="K246" s="35"/>
      <c r="L246" s="38"/>
      <c r="M246" s="188"/>
      <c r="N246" s="189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129</v>
      </c>
      <c r="AU246" s="16" t="s">
        <v>82</v>
      </c>
    </row>
    <row r="247" spans="1:65" s="13" customFormat="1" ht="11.25">
      <c r="B247" s="192"/>
      <c r="C247" s="193"/>
      <c r="D247" s="185" t="s">
        <v>131</v>
      </c>
      <c r="E247" s="194" t="s">
        <v>19</v>
      </c>
      <c r="F247" s="195" t="s">
        <v>665</v>
      </c>
      <c r="G247" s="193"/>
      <c r="H247" s="196">
        <v>29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131</v>
      </c>
      <c r="AU247" s="202" t="s">
        <v>82</v>
      </c>
      <c r="AV247" s="13" t="s">
        <v>82</v>
      </c>
      <c r="AW247" s="13" t="s">
        <v>33</v>
      </c>
      <c r="AX247" s="13" t="s">
        <v>79</v>
      </c>
      <c r="AY247" s="202" t="s">
        <v>118</v>
      </c>
    </row>
    <row r="248" spans="1:65" s="2" customFormat="1" ht="16.5" customHeight="1">
      <c r="A248" s="33"/>
      <c r="B248" s="34"/>
      <c r="C248" s="204" t="s">
        <v>367</v>
      </c>
      <c r="D248" s="204" t="s">
        <v>375</v>
      </c>
      <c r="E248" s="205" t="s">
        <v>540</v>
      </c>
      <c r="F248" s="206" t="s">
        <v>541</v>
      </c>
      <c r="G248" s="207" t="s">
        <v>429</v>
      </c>
      <c r="H248" s="208">
        <v>29</v>
      </c>
      <c r="I248" s="209"/>
      <c r="J248" s="210">
        <f>ROUND(I248*H248,2)</f>
        <v>0</v>
      </c>
      <c r="K248" s="206" t="s">
        <v>124</v>
      </c>
      <c r="L248" s="211"/>
      <c r="M248" s="212" t="s">
        <v>19</v>
      </c>
      <c r="N248" s="213" t="s">
        <v>42</v>
      </c>
      <c r="O248" s="63"/>
      <c r="P248" s="181">
        <f>O248*H248</f>
        <v>0</v>
      </c>
      <c r="Q248" s="181">
        <v>0.08</v>
      </c>
      <c r="R248" s="181">
        <f>Q248*H248</f>
        <v>2.3199999999999998</v>
      </c>
      <c r="S248" s="181">
        <v>0</v>
      </c>
      <c r="T248" s="18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3" t="s">
        <v>172</v>
      </c>
      <c r="AT248" s="183" t="s">
        <v>375</v>
      </c>
      <c r="AU248" s="183" t="s">
        <v>82</v>
      </c>
      <c r="AY248" s="16" t="s">
        <v>118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6" t="s">
        <v>79</v>
      </c>
      <c r="BK248" s="184">
        <f>ROUND(I248*H248,2)</f>
        <v>0</v>
      </c>
      <c r="BL248" s="16" t="s">
        <v>125</v>
      </c>
      <c r="BM248" s="183" t="s">
        <v>666</v>
      </c>
    </row>
    <row r="249" spans="1:65" s="2" customFormat="1" ht="11.25">
      <c r="A249" s="33"/>
      <c r="B249" s="34"/>
      <c r="C249" s="35"/>
      <c r="D249" s="185" t="s">
        <v>127</v>
      </c>
      <c r="E249" s="35"/>
      <c r="F249" s="186" t="s">
        <v>541</v>
      </c>
      <c r="G249" s="35"/>
      <c r="H249" s="35"/>
      <c r="I249" s="187"/>
      <c r="J249" s="35"/>
      <c r="K249" s="35"/>
      <c r="L249" s="38"/>
      <c r="M249" s="188"/>
      <c r="N249" s="189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127</v>
      </c>
      <c r="AU249" s="16" t="s">
        <v>82</v>
      </c>
    </row>
    <row r="250" spans="1:65" s="2" customFormat="1" ht="16.5" customHeight="1">
      <c r="A250" s="33"/>
      <c r="B250" s="34"/>
      <c r="C250" s="172" t="s">
        <v>374</v>
      </c>
      <c r="D250" s="172" t="s">
        <v>120</v>
      </c>
      <c r="E250" s="173" t="s">
        <v>550</v>
      </c>
      <c r="F250" s="174" t="s">
        <v>551</v>
      </c>
      <c r="G250" s="175" t="s">
        <v>209</v>
      </c>
      <c r="H250" s="176">
        <v>0.57999999999999996</v>
      </c>
      <c r="I250" s="177"/>
      <c r="J250" s="178">
        <f>ROUND(I250*H250,2)</f>
        <v>0</v>
      </c>
      <c r="K250" s="174" t="s">
        <v>124</v>
      </c>
      <c r="L250" s="38"/>
      <c r="M250" s="179" t="s">
        <v>19</v>
      </c>
      <c r="N250" s="180" t="s">
        <v>42</v>
      </c>
      <c r="O250" s="63"/>
      <c r="P250" s="181">
        <f>O250*H250</f>
        <v>0</v>
      </c>
      <c r="Q250" s="181">
        <v>2.2563399999999998</v>
      </c>
      <c r="R250" s="181">
        <f>Q250*H250</f>
        <v>1.3086771999999998</v>
      </c>
      <c r="S250" s="181">
        <v>0</v>
      </c>
      <c r="T250" s="18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3" t="s">
        <v>125</v>
      </c>
      <c r="AT250" s="183" t="s">
        <v>120</v>
      </c>
      <c r="AU250" s="183" t="s">
        <v>82</v>
      </c>
      <c r="AY250" s="16" t="s">
        <v>118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6" t="s">
        <v>79</v>
      </c>
      <c r="BK250" s="184">
        <f>ROUND(I250*H250,2)</f>
        <v>0</v>
      </c>
      <c r="BL250" s="16" t="s">
        <v>125</v>
      </c>
      <c r="BM250" s="183" t="s">
        <v>552</v>
      </c>
    </row>
    <row r="251" spans="1:65" s="2" customFormat="1" ht="11.25">
      <c r="A251" s="33"/>
      <c r="B251" s="34"/>
      <c r="C251" s="35"/>
      <c r="D251" s="185" t="s">
        <v>127</v>
      </c>
      <c r="E251" s="35"/>
      <c r="F251" s="186" t="s">
        <v>553</v>
      </c>
      <c r="G251" s="35"/>
      <c r="H251" s="35"/>
      <c r="I251" s="187"/>
      <c r="J251" s="35"/>
      <c r="K251" s="35"/>
      <c r="L251" s="38"/>
      <c r="M251" s="188"/>
      <c r="N251" s="189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127</v>
      </c>
      <c r="AU251" s="16" t="s">
        <v>82</v>
      </c>
    </row>
    <row r="252" spans="1:65" s="2" customFormat="1" ht="11.25">
      <c r="A252" s="33"/>
      <c r="B252" s="34"/>
      <c r="C252" s="35"/>
      <c r="D252" s="190" t="s">
        <v>129</v>
      </c>
      <c r="E252" s="35"/>
      <c r="F252" s="191" t="s">
        <v>554</v>
      </c>
      <c r="G252" s="35"/>
      <c r="H252" s="35"/>
      <c r="I252" s="187"/>
      <c r="J252" s="35"/>
      <c r="K252" s="35"/>
      <c r="L252" s="38"/>
      <c r="M252" s="188"/>
      <c r="N252" s="189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129</v>
      </c>
      <c r="AU252" s="16" t="s">
        <v>82</v>
      </c>
    </row>
    <row r="253" spans="1:65" s="13" customFormat="1" ht="11.25">
      <c r="B253" s="192"/>
      <c r="C253" s="193"/>
      <c r="D253" s="185" t="s">
        <v>131</v>
      </c>
      <c r="E253" s="194" t="s">
        <v>19</v>
      </c>
      <c r="F253" s="195" t="s">
        <v>667</v>
      </c>
      <c r="G253" s="193"/>
      <c r="H253" s="196">
        <v>0.57999999999999996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131</v>
      </c>
      <c r="AU253" s="202" t="s">
        <v>82</v>
      </c>
      <c r="AV253" s="13" t="s">
        <v>82</v>
      </c>
      <c r="AW253" s="13" t="s">
        <v>33</v>
      </c>
      <c r="AX253" s="13" t="s">
        <v>79</v>
      </c>
      <c r="AY253" s="202" t="s">
        <v>118</v>
      </c>
    </row>
    <row r="254" spans="1:65" s="2" customFormat="1" ht="16.5" customHeight="1">
      <c r="A254" s="33"/>
      <c r="B254" s="34"/>
      <c r="C254" s="172" t="s">
        <v>382</v>
      </c>
      <c r="D254" s="172" t="s">
        <v>120</v>
      </c>
      <c r="E254" s="173" t="s">
        <v>668</v>
      </c>
      <c r="F254" s="174" t="s">
        <v>669</v>
      </c>
      <c r="G254" s="175" t="s">
        <v>429</v>
      </c>
      <c r="H254" s="176">
        <v>27.5</v>
      </c>
      <c r="I254" s="177"/>
      <c r="J254" s="178">
        <f>ROUND(I254*H254,2)</f>
        <v>0</v>
      </c>
      <c r="K254" s="174" t="s">
        <v>124</v>
      </c>
      <c r="L254" s="38"/>
      <c r="M254" s="179" t="s">
        <v>19</v>
      </c>
      <c r="N254" s="180" t="s">
        <v>42</v>
      </c>
      <c r="O254" s="63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3" t="s">
        <v>125</v>
      </c>
      <c r="AT254" s="183" t="s">
        <v>120</v>
      </c>
      <c r="AU254" s="183" t="s">
        <v>82</v>
      </c>
      <c r="AY254" s="16" t="s">
        <v>118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6" t="s">
        <v>79</v>
      </c>
      <c r="BK254" s="184">
        <f>ROUND(I254*H254,2)</f>
        <v>0</v>
      </c>
      <c r="BL254" s="16" t="s">
        <v>125</v>
      </c>
      <c r="BM254" s="183" t="s">
        <v>670</v>
      </c>
    </row>
    <row r="255" spans="1:65" s="2" customFormat="1" ht="11.25">
      <c r="A255" s="33"/>
      <c r="B255" s="34"/>
      <c r="C255" s="35"/>
      <c r="D255" s="185" t="s">
        <v>127</v>
      </c>
      <c r="E255" s="35"/>
      <c r="F255" s="186" t="s">
        <v>671</v>
      </c>
      <c r="G255" s="35"/>
      <c r="H255" s="35"/>
      <c r="I255" s="187"/>
      <c r="J255" s="35"/>
      <c r="K255" s="35"/>
      <c r="L255" s="38"/>
      <c r="M255" s="188"/>
      <c r="N255" s="189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127</v>
      </c>
      <c r="AU255" s="16" t="s">
        <v>82</v>
      </c>
    </row>
    <row r="256" spans="1:65" s="2" customFormat="1" ht="11.25">
      <c r="A256" s="33"/>
      <c r="B256" s="34"/>
      <c r="C256" s="35"/>
      <c r="D256" s="190" t="s">
        <v>129</v>
      </c>
      <c r="E256" s="35"/>
      <c r="F256" s="191" t="s">
        <v>672</v>
      </c>
      <c r="G256" s="35"/>
      <c r="H256" s="35"/>
      <c r="I256" s="187"/>
      <c r="J256" s="35"/>
      <c r="K256" s="35"/>
      <c r="L256" s="38"/>
      <c r="M256" s="188"/>
      <c r="N256" s="189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129</v>
      </c>
      <c r="AU256" s="16" t="s">
        <v>82</v>
      </c>
    </row>
    <row r="257" spans="1:65" s="13" customFormat="1" ht="11.25">
      <c r="B257" s="192"/>
      <c r="C257" s="193"/>
      <c r="D257" s="185" t="s">
        <v>131</v>
      </c>
      <c r="E257" s="194" t="s">
        <v>19</v>
      </c>
      <c r="F257" s="195" t="s">
        <v>664</v>
      </c>
      <c r="G257" s="193"/>
      <c r="H257" s="196">
        <v>27.5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131</v>
      </c>
      <c r="AU257" s="202" t="s">
        <v>82</v>
      </c>
      <c r="AV257" s="13" t="s">
        <v>82</v>
      </c>
      <c r="AW257" s="13" t="s">
        <v>33</v>
      </c>
      <c r="AX257" s="13" t="s">
        <v>79</v>
      </c>
      <c r="AY257" s="202" t="s">
        <v>118</v>
      </c>
    </row>
    <row r="258" spans="1:65" s="12" customFormat="1" ht="22.9" customHeight="1">
      <c r="B258" s="156"/>
      <c r="C258" s="157"/>
      <c r="D258" s="158" t="s">
        <v>70</v>
      </c>
      <c r="E258" s="170" t="s">
        <v>570</v>
      </c>
      <c r="F258" s="170" t="s">
        <v>571</v>
      </c>
      <c r="G258" s="157"/>
      <c r="H258" s="157"/>
      <c r="I258" s="160"/>
      <c r="J258" s="171">
        <f>BK258</f>
        <v>0</v>
      </c>
      <c r="K258" s="157"/>
      <c r="L258" s="162"/>
      <c r="M258" s="163"/>
      <c r="N258" s="164"/>
      <c r="O258" s="164"/>
      <c r="P258" s="165">
        <f>SUM(P259:P264)</f>
        <v>0</v>
      </c>
      <c r="Q258" s="164"/>
      <c r="R258" s="165">
        <f>SUM(R259:R264)</f>
        <v>0</v>
      </c>
      <c r="S258" s="164"/>
      <c r="T258" s="166">
        <f>SUM(T259:T264)</f>
        <v>0</v>
      </c>
      <c r="AR258" s="167" t="s">
        <v>79</v>
      </c>
      <c r="AT258" s="168" t="s">
        <v>70</v>
      </c>
      <c r="AU258" s="168" t="s">
        <v>79</v>
      </c>
      <c r="AY258" s="167" t="s">
        <v>118</v>
      </c>
      <c r="BK258" s="169">
        <f>SUM(BK259:BK264)</f>
        <v>0</v>
      </c>
    </row>
    <row r="259" spans="1:65" s="2" customFormat="1" ht="21.75" customHeight="1">
      <c r="A259" s="33"/>
      <c r="B259" s="34"/>
      <c r="C259" s="172" t="s">
        <v>390</v>
      </c>
      <c r="D259" s="172" t="s">
        <v>120</v>
      </c>
      <c r="E259" s="173" t="s">
        <v>573</v>
      </c>
      <c r="F259" s="174" t="s">
        <v>574</v>
      </c>
      <c r="G259" s="175" t="s">
        <v>335</v>
      </c>
      <c r="H259" s="176">
        <v>299.18900000000002</v>
      </c>
      <c r="I259" s="177"/>
      <c r="J259" s="178">
        <f>ROUND(I259*H259,2)</f>
        <v>0</v>
      </c>
      <c r="K259" s="174" t="s">
        <v>124</v>
      </c>
      <c r="L259" s="38"/>
      <c r="M259" s="179" t="s">
        <v>19</v>
      </c>
      <c r="N259" s="180" t="s">
        <v>42</v>
      </c>
      <c r="O259" s="63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3" t="s">
        <v>125</v>
      </c>
      <c r="AT259" s="183" t="s">
        <v>120</v>
      </c>
      <c r="AU259" s="183" t="s">
        <v>82</v>
      </c>
      <c r="AY259" s="16" t="s">
        <v>118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6" t="s">
        <v>79</v>
      </c>
      <c r="BK259" s="184">
        <f>ROUND(I259*H259,2)</f>
        <v>0</v>
      </c>
      <c r="BL259" s="16" t="s">
        <v>125</v>
      </c>
      <c r="BM259" s="183" t="s">
        <v>575</v>
      </c>
    </row>
    <row r="260" spans="1:65" s="2" customFormat="1" ht="19.5">
      <c r="A260" s="33"/>
      <c r="B260" s="34"/>
      <c r="C260" s="35"/>
      <c r="D260" s="185" t="s">
        <v>127</v>
      </c>
      <c r="E260" s="35"/>
      <c r="F260" s="186" t="s">
        <v>576</v>
      </c>
      <c r="G260" s="35"/>
      <c r="H260" s="35"/>
      <c r="I260" s="187"/>
      <c r="J260" s="35"/>
      <c r="K260" s="35"/>
      <c r="L260" s="38"/>
      <c r="M260" s="188"/>
      <c r="N260" s="189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127</v>
      </c>
      <c r="AU260" s="16" t="s">
        <v>82</v>
      </c>
    </row>
    <row r="261" spans="1:65" s="2" customFormat="1" ht="11.25">
      <c r="A261" s="33"/>
      <c r="B261" s="34"/>
      <c r="C261" s="35"/>
      <c r="D261" s="190" t="s">
        <v>129</v>
      </c>
      <c r="E261" s="35"/>
      <c r="F261" s="191" t="s">
        <v>577</v>
      </c>
      <c r="G261" s="35"/>
      <c r="H261" s="35"/>
      <c r="I261" s="187"/>
      <c r="J261" s="35"/>
      <c r="K261" s="35"/>
      <c r="L261" s="38"/>
      <c r="M261" s="188"/>
      <c r="N261" s="189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129</v>
      </c>
      <c r="AU261" s="16" t="s">
        <v>82</v>
      </c>
    </row>
    <row r="262" spans="1:65" s="2" customFormat="1" ht="21.75" customHeight="1">
      <c r="A262" s="33"/>
      <c r="B262" s="34"/>
      <c r="C262" s="172" t="s">
        <v>397</v>
      </c>
      <c r="D262" s="172" t="s">
        <v>120</v>
      </c>
      <c r="E262" s="173" t="s">
        <v>579</v>
      </c>
      <c r="F262" s="174" t="s">
        <v>580</v>
      </c>
      <c r="G262" s="175" t="s">
        <v>335</v>
      </c>
      <c r="H262" s="176">
        <v>299.18900000000002</v>
      </c>
      <c r="I262" s="177"/>
      <c r="J262" s="178">
        <f>ROUND(I262*H262,2)</f>
        <v>0</v>
      </c>
      <c r="K262" s="174" t="s">
        <v>124</v>
      </c>
      <c r="L262" s="38"/>
      <c r="M262" s="179" t="s">
        <v>19</v>
      </c>
      <c r="N262" s="180" t="s">
        <v>42</v>
      </c>
      <c r="O262" s="63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3" t="s">
        <v>125</v>
      </c>
      <c r="AT262" s="183" t="s">
        <v>120</v>
      </c>
      <c r="AU262" s="183" t="s">
        <v>82</v>
      </c>
      <c r="AY262" s="16" t="s">
        <v>118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6" t="s">
        <v>79</v>
      </c>
      <c r="BK262" s="184">
        <f>ROUND(I262*H262,2)</f>
        <v>0</v>
      </c>
      <c r="BL262" s="16" t="s">
        <v>125</v>
      </c>
      <c r="BM262" s="183" t="s">
        <v>673</v>
      </c>
    </row>
    <row r="263" spans="1:65" s="2" customFormat="1" ht="19.5">
      <c r="A263" s="33"/>
      <c r="B263" s="34"/>
      <c r="C263" s="35"/>
      <c r="D263" s="185" t="s">
        <v>127</v>
      </c>
      <c r="E263" s="35"/>
      <c r="F263" s="186" t="s">
        <v>582</v>
      </c>
      <c r="G263" s="35"/>
      <c r="H263" s="35"/>
      <c r="I263" s="187"/>
      <c r="J263" s="35"/>
      <c r="K263" s="35"/>
      <c r="L263" s="38"/>
      <c r="M263" s="188"/>
      <c r="N263" s="189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127</v>
      </c>
      <c r="AU263" s="16" t="s">
        <v>82</v>
      </c>
    </row>
    <row r="264" spans="1:65" s="2" customFormat="1" ht="11.25">
      <c r="A264" s="33"/>
      <c r="B264" s="34"/>
      <c r="C264" s="35"/>
      <c r="D264" s="190" t="s">
        <v>129</v>
      </c>
      <c r="E264" s="35"/>
      <c r="F264" s="191" t="s">
        <v>583</v>
      </c>
      <c r="G264" s="35"/>
      <c r="H264" s="35"/>
      <c r="I264" s="187"/>
      <c r="J264" s="35"/>
      <c r="K264" s="35"/>
      <c r="L264" s="38"/>
      <c r="M264" s="214"/>
      <c r="N264" s="215"/>
      <c r="O264" s="216"/>
      <c r="P264" s="216"/>
      <c r="Q264" s="216"/>
      <c r="R264" s="216"/>
      <c r="S264" s="216"/>
      <c r="T264" s="217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129</v>
      </c>
      <c r="AU264" s="16" t="s">
        <v>82</v>
      </c>
    </row>
    <row r="265" spans="1:65" s="2" customFormat="1" ht="6.95" customHeight="1">
      <c r="A265" s="33"/>
      <c r="B265" s="46"/>
      <c r="C265" s="47"/>
      <c r="D265" s="47"/>
      <c r="E265" s="47"/>
      <c r="F265" s="47"/>
      <c r="G265" s="47"/>
      <c r="H265" s="47"/>
      <c r="I265" s="47"/>
      <c r="J265" s="47"/>
      <c r="K265" s="47"/>
      <c r="L265" s="38"/>
      <c r="M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</row>
  </sheetData>
  <sheetProtection algorithmName="SHA-512" hashValue="iJgXubl0t8KZcF8q3af2BsySJtkd14i+0bdJ6BXMKADTYT/dqM1O/v3JTPwtpbZdI1oZv8+ldCw3KRN3ocNnCA==" saltValue="nlbQS9BhLP9UCZ1OuEdptdw2YP8aa7kdtUjijbCuPQe3BG/h0I6RD5uBr2/mC3uCv8s8rveG2LeQArGNSlrUjA==" spinCount="100000" sheet="1" objects="1" scenarios="1" formatColumns="0" formatRows="0" autoFilter="0"/>
  <autoFilter ref="C84:K264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5" r:id="rId2"/>
    <hyperlink ref="F102" r:id="rId3"/>
    <hyperlink ref="F108" r:id="rId4"/>
    <hyperlink ref="F112" r:id="rId5"/>
    <hyperlink ref="F116" r:id="rId6"/>
    <hyperlink ref="F120" r:id="rId7"/>
    <hyperlink ref="F124" r:id="rId8"/>
    <hyperlink ref="F128" r:id="rId9"/>
    <hyperlink ref="F132" r:id="rId10"/>
    <hyperlink ref="F136" r:id="rId11"/>
    <hyperlink ref="F140" r:id="rId12"/>
    <hyperlink ref="F144" r:id="rId13"/>
    <hyperlink ref="F148" r:id="rId14"/>
    <hyperlink ref="F152" r:id="rId15"/>
    <hyperlink ref="F156" r:id="rId16"/>
    <hyperlink ref="F164" r:id="rId17"/>
    <hyperlink ref="F169" r:id="rId18"/>
    <hyperlink ref="F173" r:id="rId19"/>
    <hyperlink ref="F177" r:id="rId20"/>
    <hyperlink ref="F183" r:id="rId21"/>
    <hyperlink ref="F187" r:id="rId22"/>
    <hyperlink ref="F192" r:id="rId23"/>
    <hyperlink ref="F197" r:id="rId24"/>
    <hyperlink ref="F205" r:id="rId25"/>
    <hyperlink ref="F210" r:id="rId26"/>
    <hyperlink ref="F215" r:id="rId27"/>
    <hyperlink ref="F220" r:id="rId28"/>
    <hyperlink ref="F225" r:id="rId29"/>
    <hyperlink ref="F230" r:id="rId30"/>
    <hyperlink ref="F236" r:id="rId31"/>
    <hyperlink ref="F241" r:id="rId32"/>
    <hyperlink ref="F246" r:id="rId33"/>
    <hyperlink ref="F252" r:id="rId34"/>
    <hyperlink ref="F256" r:id="rId35"/>
    <hyperlink ref="F261" r:id="rId36"/>
    <hyperlink ref="F264" r:id="rId3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89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K.ú. Velichovky, cesta VPC 5, VPC 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674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28. 2. 2023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ROUND((SUM(BE82:BE112)),  2)</f>
        <v>0</v>
      </c>
      <c r="G33" s="33"/>
      <c r="H33" s="33"/>
      <c r="I33" s="117">
        <v>0.21</v>
      </c>
      <c r="J33" s="116">
        <f>ROUND(((SUM(BE82:BE112))*I33),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ROUND((SUM(BF82:BF112)),  2)</f>
        <v>0</v>
      </c>
      <c r="G34" s="33"/>
      <c r="H34" s="33"/>
      <c r="I34" s="117">
        <v>0.15</v>
      </c>
      <c r="J34" s="116">
        <f>ROUND(((SUM(BF82:BF112))*I34),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K.ú. Velichovky, cesta VPC 5, VPC 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28. 2. 2023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Náchod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93</v>
      </c>
      <c r="D57" s="130"/>
      <c r="E57" s="130"/>
      <c r="F57" s="130"/>
      <c r="G57" s="130"/>
      <c r="H57" s="130"/>
      <c r="I57" s="130"/>
      <c r="J57" s="131" t="s">
        <v>94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>
      <c r="B60" s="133"/>
      <c r="C60" s="134"/>
      <c r="D60" s="135" t="s">
        <v>675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676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677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103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K.ú. Velichovky, cesta VPC 5, VPC 4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90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28. 2. 2023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Náchod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104</v>
      </c>
      <c r="D81" s="148" t="s">
        <v>56</v>
      </c>
      <c r="E81" s="148" t="s">
        <v>52</v>
      </c>
      <c r="F81" s="148" t="s">
        <v>53</v>
      </c>
      <c r="G81" s="148" t="s">
        <v>105</v>
      </c>
      <c r="H81" s="148" t="s">
        <v>106</v>
      </c>
      <c r="I81" s="148" t="s">
        <v>107</v>
      </c>
      <c r="J81" s="148" t="s">
        <v>94</v>
      </c>
      <c r="K81" s="149" t="s">
        <v>108</v>
      </c>
      <c r="L81" s="150"/>
      <c r="M81" s="67" t="s">
        <v>19</v>
      </c>
      <c r="N81" s="68" t="s">
        <v>41</v>
      </c>
      <c r="O81" s="68" t="s">
        <v>109</v>
      </c>
      <c r="P81" s="68" t="s">
        <v>110</v>
      </c>
      <c r="Q81" s="68" t="s">
        <v>111</v>
      </c>
      <c r="R81" s="68" t="s">
        <v>112</v>
      </c>
      <c r="S81" s="68" t="s">
        <v>113</v>
      </c>
      <c r="T81" s="69" t="s">
        <v>114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115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95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678</v>
      </c>
      <c r="F83" s="159" t="s">
        <v>679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152</v>
      </c>
      <c r="AT83" s="168" t="s">
        <v>70</v>
      </c>
      <c r="AU83" s="168" t="s">
        <v>71</v>
      </c>
      <c r="AY83" s="167" t="s">
        <v>118</v>
      </c>
      <c r="BK83" s="169">
        <f>BK84+BK94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680</v>
      </c>
      <c r="F84" s="170" t="s">
        <v>681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152</v>
      </c>
      <c r="AT84" s="168" t="s">
        <v>70</v>
      </c>
      <c r="AU84" s="168" t="s">
        <v>79</v>
      </c>
      <c r="AY84" s="167" t="s">
        <v>118</v>
      </c>
      <c r="BK84" s="169">
        <f>SUM(BK85:BK93)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120</v>
      </c>
      <c r="E85" s="173" t="s">
        <v>682</v>
      </c>
      <c r="F85" s="174" t="s">
        <v>683</v>
      </c>
      <c r="G85" s="175" t="s">
        <v>684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685</v>
      </c>
      <c r="AT85" s="183" t="s">
        <v>120</v>
      </c>
      <c r="AU85" s="183" t="s">
        <v>82</v>
      </c>
      <c r="AY85" s="16" t="s">
        <v>118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685</v>
      </c>
      <c r="BM85" s="183" t="s">
        <v>686</v>
      </c>
    </row>
    <row r="86" spans="1:65" s="2" customFormat="1" ht="11.25">
      <c r="A86" s="33"/>
      <c r="B86" s="34"/>
      <c r="C86" s="35"/>
      <c r="D86" s="185" t="s">
        <v>127</v>
      </c>
      <c r="E86" s="35"/>
      <c r="F86" s="186" t="s">
        <v>687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127</v>
      </c>
      <c r="AU86" s="16" t="s">
        <v>82</v>
      </c>
    </row>
    <row r="87" spans="1:65" s="2" customFormat="1" ht="58.5">
      <c r="A87" s="33"/>
      <c r="B87" s="34"/>
      <c r="C87" s="35"/>
      <c r="D87" s="185" t="s">
        <v>158</v>
      </c>
      <c r="E87" s="35"/>
      <c r="F87" s="203" t="s">
        <v>688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158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120</v>
      </c>
      <c r="E88" s="173" t="s">
        <v>689</v>
      </c>
      <c r="F88" s="174" t="s">
        <v>690</v>
      </c>
      <c r="G88" s="175" t="s">
        <v>684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685</v>
      </c>
      <c r="AT88" s="183" t="s">
        <v>120</v>
      </c>
      <c r="AU88" s="183" t="s">
        <v>82</v>
      </c>
      <c r="AY88" s="16" t="s">
        <v>118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685</v>
      </c>
      <c r="BM88" s="183" t="s">
        <v>691</v>
      </c>
    </row>
    <row r="89" spans="1:65" s="2" customFormat="1" ht="11.25">
      <c r="A89" s="33"/>
      <c r="B89" s="34"/>
      <c r="C89" s="35"/>
      <c r="D89" s="185" t="s">
        <v>127</v>
      </c>
      <c r="E89" s="35"/>
      <c r="F89" s="186" t="s">
        <v>690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127</v>
      </c>
      <c r="AU89" s="16" t="s">
        <v>82</v>
      </c>
    </row>
    <row r="90" spans="1:65" s="2" customFormat="1" ht="58.5">
      <c r="A90" s="33"/>
      <c r="B90" s="34"/>
      <c r="C90" s="35"/>
      <c r="D90" s="185" t="s">
        <v>158</v>
      </c>
      <c r="E90" s="35"/>
      <c r="F90" s="203" t="s">
        <v>692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158</v>
      </c>
      <c r="AU90" s="16" t="s">
        <v>82</v>
      </c>
    </row>
    <row r="91" spans="1:65" s="2" customFormat="1" ht="16.5" customHeight="1">
      <c r="A91" s="33"/>
      <c r="B91" s="34"/>
      <c r="C91" s="172" t="s">
        <v>140</v>
      </c>
      <c r="D91" s="172" t="s">
        <v>120</v>
      </c>
      <c r="E91" s="173" t="s">
        <v>693</v>
      </c>
      <c r="F91" s="174" t="s">
        <v>694</v>
      </c>
      <c r="G91" s="175" t="s">
        <v>684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685</v>
      </c>
      <c r="AT91" s="183" t="s">
        <v>120</v>
      </c>
      <c r="AU91" s="183" t="s">
        <v>82</v>
      </c>
      <c r="AY91" s="16" t="s">
        <v>118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685</v>
      </c>
      <c r="BM91" s="183" t="s">
        <v>695</v>
      </c>
    </row>
    <row r="92" spans="1:65" s="2" customFormat="1" ht="11.25">
      <c r="A92" s="33"/>
      <c r="B92" s="34"/>
      <c r="C92" s="35"/>
      <c r="D92" s="185" t="s">
        <v>127</v>
      </c>
      <c r="E92" s="35"/>
      <c r="F92" s="186" t="s">
        <v>694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82</v>
      </c>
    </row>
    <row r="93" spans="1:65" s="2" customFormat="1" ht="19.5">
      <c r="A93" s="33"/>
      <c r="B93" s="34"/>
      <c r="C93" s="35"/>
      <c r="D93" s="185" t="s">
        <v>158</v>
      </c>
      <c r="E93" s="35"/>
      <c r="F93" s="203" t="s">
        <v>696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158</v>
      </c>
      <c r="AU93" s="16" t="s">
        <v>82</v>
      </c>
    </row>
    <row r="94" spans="1:65" s="12" customFormat="1" ht="22.9" customHeight="1">
      <c r="B94" s="156"/>
      <c r="C94" s="157"/>
      <c r="D94" s="158" t="s">
        <v>70</v>
      </c>
      <c r="E94" s="170" t="s">
        <v>697</v>
      </c>
      <c r="F94" s="170" t="s">
        <v>698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SUM(P95:P112)</f>
        <v>0</v>
      </c>
      <c r="Q94" s="164"/>
      <c r="R94" s="165">
        <f>SUM(R95:R112)</f>
        <v>0</v>
      </c>
      <c r="S94" s="164"/>
      <c r="T94" s="166">
        <f>SUM(T95:T112)</f>
        <v>0</v>
      </c>
      <c r="AR94" s="167" t="s">
        <v>152</v>
      </c>
      <c r="AT94" s="168" t="s">
        <v>70</v>
      </c>
      <c r="AU94" s="168" t="s">
        <v>79</v>
      </c>
      <c r="AY94" s="167" t="s">
        <v>118</v>
      </c>
      <c r="BK94" s="169">
        <f>SUM(BK95:BK112)</f>
        <v>0</v>
      </c>
    </row>
    <row r="95" spans="1:65" s="2" customFormat="1" ht="24.2" customHeight="1">
      <c r="A95" s="33"/>
      <c r="B95" s="34"/>
      <c r="C95" s="172" t="s">
        <v>125</v>
      </c>
      <c r="D95" s="172" t="s">
        <v>120</v>
      </c>
      <c r="E95" s="173" t="s">
        <v>699</v>
      </c>
      <c r="F95" s="174" t="s">
        <v>700</v>
      </c>
      <c r="G95" s="175" t="s">
        <v>684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685</v>
      </c>
      <c r="AT95" s="183" t="s">
        <v>120</v>
      </c>
      <c r="AU95" s="183" t="s">
        <v>82</v>
      </c>
      <c r="AY95" s="16" t="s">
        <v>118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685</v>
      </c>
      <c r="BM95" s="183" t="s">
        <v>701</v>
      </c>
    </row>
    <row r="96" spans="1:65" s="2" customFormat="1" ht="19.5">
      <c r="A96" s="33"/>
      <c r="B96" s="34"/>
      <c r="C96" s="35"/>
      <c r="D96" s="185" t="s">
        <v>127</v>
      </c>
      <c r="E96" s="35"/>
      <c r="F96" s="186" t="s">
        <v>702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127</v>
      </c>
      <c r="AU96" s="16" t="s">
        <v>82</v>
      </c>
    </row>
    <row r="97" spans="1:65" s="2" customFormat="1" ht="19.5">
      <c r="A97" s="33"/>
      <c r="B97" s="34"/>
      <c r="C97" s="35"/>
      <c r="D97" s="185" t="s">
        <v>158</v>
      </c>
      <c r="E97" s="35"/>
      <c r="F97" s="203" t="s">
        <v>703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158</v>
      </c>
      <c r="AU97" s="16" t="s">
        <v>82</v>
      </c>
    </row>
    <row r="98" spans="1:65" s="2" customFormat="1" ht="16.5" customHeight="1">
      <c r="A98" s="33"/>
      <c r="B98" s="34"/>
      <c r="C98" s="172" t="s">
        <v>152</v>
      </c>
      <c r="D98" s="172" t="s">
        <v>120</v>
      </c>
      <c r="E98" s="173" t="s">
        <v>704</v>
      </c>
      <c r="F98" s="174" t="s">
        <v>705</v>
      </c>
      <c r="G98" s="175" t="s">
        <v>684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685</v>
      </c>
      <c r="AT98" s="183" t="s">
        <v>120</v>
      </c>
      <c r="AU98" s="183" t="s">
        <v>82</v>
      </c>
      <c r="AY98" s="16" t="s">
        <v>118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685</v>
      </c>
      <c r="BM98" s="183" t="s">
        <v>706</v>
      </c>
    </row>
    <row r="99" spans="1:65" s="2" customFormat="1" ht="11.25">
      <c r="A99" s="33"/>
      <c r="B99" s="34"/>
      <c r="C99" s="35"/>
      <c r="D99" s="185" t="s">
        <v>127</v>
      </c>
      <c r="E99" s="35"/>
      <c r="F99" s="186" t="s">
        <v>707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127</v>
      </c>
      <c r="AU99" s="16" t="s">
        <v>82</v>
      </c>
    </row>
    <row r="100" spans="1:65" s="2" customFormat="1" ht="29.25">
      <c r="A100" s="33"/>
      <c r="B100" s="34"/>
      <c r="C100" s="35"/>
      <c r="D100" s="185" t="s">
        <v>158</v>
      </c>
      <c r="E100" s="35"/>
      <c r="F100" s="203" t="s">
        <v>708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158</v>
      </c>
      <c r="AU100" s="16" t="s">
        <v>82</v>
      </c>
    </row>
    <row r="101" spans="1:65" s="2" customFormat="1" ht="16.5" customHeight="1">
      <c r="A101" s="33"/>
      <c r="B101" s="34"/>
      <c r="C101" s="172" t="s">
        <v>160</v>
      </c>
      <c r="D101" s="172" t="s">
        <v>120</v>
      </c>
      <c r="E101" s="173" t="s">
        <v>709</v>
      </c>
      <c r="F101" s="174" t="s">
        <v>710</v>
      </c>
      <c r="G101" s="175" t="s">
        <v>684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685</v>
      </c>
      <c r="AT101" s="183" t="s">
        <v>120</v>
      </c>
      <c r="AU101" s="183" t="s">
        <v>82</v>
      </c>
      <c r="AY101" s="16" t="s">
        <v>118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685</v>
      </c>
      <c r="BM101" s="183" t="s">
        <v>711</v>
      </c>
    </row>
    <row r="102" spans="1:65" s="2" customFormat="1" ht="11.25">
      <c r="A102" s="33"/>
      <c r="B102" s="34"/>
      <c r="C102" s="35"/>
      <c r="D102" s="185" t="s">
        <v>127</v>
      </c>
      <c r="E102" s="35"/>
      <c r="F102" s="186" t="s">
        <v>710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127</v>
      </c>
      <c r="AU102" s="16" t="s">
        <v>82</v>
      </c>
    </row>
    <row r="103" spans="1:65" s="2" customFormat="1" ht="29.25">
      <c r="A103" s="33"/>
      <c r="B103" s="34"/>
      <c r="C103" s="35"/>
      <c r="D103" s="185" t="s">
        <v>158</v>
      </c>
      <c r="E103" s="35"/>
      <c r="F103" s="203" t="s">
        <v>712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158</v>
      </c>
      <c r="AU103" s="16" t="s">
        <v>82</v>
      </c>
    </row>
    <row r="104" spans="1:65" s="2" customFormat="1" ht="16.5" customHeight="1">
      <c r="A104" s="33"/>
      <c r="B104" s="34"/>
      <c r="C104" s="172" t="s">
        <v>166</v>
      </c>
      <c r="D104" s="172" t="s">
        <v>120</v>
      </c>
      <c r="E104" s="173" t="s">
        <v>713</v>
      </c>
      <c r="F104" s="174" t="s">
        <v>714</v>
      </c>
      <c r="G104" s="175" t="s">
        <v>715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685</v>
      </c>
      <c r="AT104" s="183" t="s">
        <v>120</v>
      </c>
      <c r="AU104" s="183" t="s">
        <v>82</v>
      </c>
      <c r="AY104" s="16" t="s">
        <v>118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685</v>
      </c>
      <c r="BM104" s="183" t="s">
        <v>716</v>
      </c>
    </row>
    <row r="105" spans="1:65" s="2" customFormat="1" ht="11.25">
      <c r="A105" s="33"/>
      <c r="B105" s="34"/>
      <c r="C105" s="35"/>
      <c r="D105" s="185" t="s">
        <v>127</v>
      </c>
      <c r="E105" s="35"/>
      <c r="F105" s="186" t="s">
        <v>714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82</v>
      </c>
    </row>
    <row r="106" spans="1:65" s="2" customFormat="1" ht="39">
      <c r="A106" s="33"/>
      <c r="B106" s="34"/>
      <c r="C106" s="35"/>
      <c r="D106" s="185" t="s">
        <v>158</v>
      </c>
      <c r="E106" s="35"/>
      <c r="F106" s="203" t="s">
        <v>717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158</v>
      </c>
      <c r="AU106" s="16" t="s">
        <v>82</v>
      </c>
    </row>
    <row r="107" spans="1:65" s="2" customFormat="1" ht="16.5" customHeight="1">
      <c r="A107" s="33"/>
      <c r="B107" s="34"/>
      <c r="C107" s="172" t="s">
        <v>172</v>
      </c>
      <c r="D107" s="172" t="s">
        <v>120</v>
      </c>
      <c r="E107" s="173" t="s">
        <v>718</v>
      </c>
      <c r="F107" s="174" t="s">
        <v>719</v>
      </c>
      <c r="G107" s="175" t="s">
        <v>684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685</v>
      </c>
      <c r="AT107" s="183" t="s">
        <v>120</v>
      </c>
      <c r="AU107" s="183" t="s">
        <v>82</v>
      </c>
      <c r="AY107" s="16" t="s">
        <v>118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685</v>
      </c>
      <c r="BM107" s="183" t="s">
        <v>720</v>
      </c>
    </row>
    <row r="108" spans="1:65" s="2" customFormat="1" ht="11.25">
      <c r="A108" s="33"/>
      <c r="B108" s="34"/>
      <c r="C108" s="35"/>
      <c r="D108" s="185" t="s">
        <v>127</v>
      </c>
      <c r="E108" s="35"/>
      <c r="F108" s="186" t="s">
        <v>719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127</v>
      </c>
      <c r="AU108" s="16" t="s">
        <v>82</v>
      </c>
    </row>
    <row r="109" spans="1:65" s="2" customFormat="1" ht="68.25">
      <c r="A109" s="33"/>
      <c r="B109" s="34"/>
      <c r="C109" s="35"/>
      <c r="D109" s="185" t="s">
        <v>158</v>
      </c>
      <c r="E109" s="35"/>
      <c r="F109" s="203" t="s">
        <v>721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158</v>
      </c>
      <c r="AU109" s="16" t="s">
        <v>82</v>
      </c>
    </row>
    <row r="110" spans="1:65" s="2" customFormat="1" ht="16.5" customHeight="1">
      <c r="A110" s="33"/>
      <c r="B110" s="34"/>
      <c r="C110" s="172" t="s">
        <v>179</v>
      </c>
      <c r="D110" s="172" t="s">
        <v>120</v>
      </c>
      <c r="E110" s="173" t="s">
        <v>722</v>
      </c>
      <c r="F110" s="174" t="s">
        <v>723</v>
      </c>
      <c r="G110" s="175" t="s">
        <v>684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685</v>
      </c>
      <c r="AT110" s="183" t="s">
        <v>120</v>
      </c>
      <c r="AU110" s="183" t="s">
        <v>82</v>
      </c>
      <c r="AY110" s="16" t="s">
        <v>118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685</v>
      </c>
      <c r="BM110" s="183" t="s">
        <v>724</v>
      </c>
    </row>
    <row r="111" spans="1:65" s="2" customFormat="1" ht="11.25">
      <c r="A111" s="33"/>
      <c r="B111" s="34"/>
      <c r="C111" s="35"/>
      <c r="D111" s="185" t="s">
        <v>127</v>
      </c>
      <c r="E111" s="35"/>
      <c r="F111" s="186" t="s">
        <v>723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127</v>
      </c>
      <c r="AU111" s="16" t="s">
        <v>82</v>
      </c>
    </row>
    <row r="112" spans="1:65" s="2" customFormat="1" ht="39">
      <c r="A112" s="33"/>
      <c r="B112" s="34"/>
      <c r="C112" s="35"/>
      <c r="D112" s="185" t="s">
        <v>158</v>
      </c>
      <c r="E112" s="35"/>
      <c r="F112" s="203" t="s">
        <v>725</v>
      </c>
      <c r="G112" s="35"/>
      <c r="H112" s="35"/>
      <c r="I112" s="187"/>
      <c r="J112" s="35"/>
      <c r="K112" s="35"/>
      <c r="L112" s="38"/>
      <c r="M112" s="214"/>
      <c r="N112" s="215"/>
      <c r="O112" s="216"/>
      <c r="P112" s="216"/>
      <c r="Q112" s="216"/>
      <c r="R112" s="216"/>
      <c r="S112" s="216"/>
      <c r="T112" s="217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158</v>
      </c>
      <c r="AU112" s="16" t="s">
        <v>82</v>
      </c>
    </row>
    <row r="113" spans="1:31" s="2" customFormat="1" ht="6.95" customHeight="1">
      <c r="A113" s="33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8"/>
      <c r="M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</sheetData>
  <sheetProtection algorithmName="SHA-512" hashValue="VCqoxHy9kE4uZtmWeqkUATQJu8UF6W2cDZ7gXqRYU8KiE8We4piciqxoy2KrLQr/bWpmkewUGdTOVLdKqxV6sw==" saltValue="vavmyWPhtPHKXomwbNzqliwn2Q2GNDkYnqn+jelTXDu0sW4yvswW4nn+S3UfSg5iTxBmuCB52UHR/7gFGDbHLQ==" spinCount="100000" sheet="1" objects="1" scenarios="1" formatColumns="0" formatRows="0" autoFilter="0"/>
  <autoFilter ref="C81:K11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726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727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728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729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730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731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732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733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734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735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736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737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738</v>
      </c>
      <c r="F19" s="354" t="s">
        <v>739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740</v>
      </c>
      <c r="F20" s="354" t="s">
        <v>741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86</v>
      </c>
      <c r="F21" s="354" t="s">
        <v>87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742</v>
      </c>
      <c r="F22" s="354" t="s">
        <v>743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744</v>
      </c>
      <c r="F23" s="354" t="s">
        <v>745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746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747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748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749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750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751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752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753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754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104</v>
      </c>
      <c r="F36" s="227"/>
      <c r="G36" s="354" t="s">
        <v>755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756</v>
      </c>
      <c r="F37" s="227"/>
      <c r="G37" s="354" t="s">
        <v>757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758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759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105</v>
      </c>
      <c r="F40" s="227"/>
      <c r="G40" s="354" t="s">
        <v>760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106</v>
      </c>
      <c r="F41" s="227"/>
      <c r="G41" s="354" t="s">
        <v>761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762</v>
      </c>
      <c r="F42" s="227"/>
      <c r="G42" s="354" t="s">
        <v>763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764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765</v>
      </c>
      <c r="F44" s="227"/>
      <c r="G44" s="354" t="s">
        <v>766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108</v>
      </c>
      <c r="F45" s="227"/>
      <c r="G45" s="354" t="s">
        <v>767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768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769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770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771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772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773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774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775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776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777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778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779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780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781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782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783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784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785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786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787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788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789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790</v>
      </c>
      <c r="D76" s="243"/>
      <c r="E76" s="243"/>
      <c r="F76" s="243" t="s">
        <v>791</v>
      </c>
      <c r="G76" s="244"/>
      <c r="H76" s="243" t="s">
        <v>53</v>
      </c>
      <c r="I76" s="243" t="s">
        <v>56</v>
      </c>
      <c r="J76" s="243" t="s">
        <v>792</v>
      </c>
      <c r="K76" s="242"/>
    </row>
    <row r="77" spans="2:11" s="1" customFormat="1" ht="17.25" customHeight="1">
      <c r="B77" s="241"/>
      <c r="C77" s="245" t="s">
        <v>793</v>
      </c>
      <c r="D77" s="245"/>
      <c r="E77" s="245"/>
      <c r="F77" s="246" t="s">
        <v>794</v>
      </c>
      <c r="G77" s="247"/>
      <c r="H77" s="245"/>
      <c r="I77" s="245"/>
      <c r="J77" s="245" t="s">
        <v>795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796</v>
      </c>
      <c r="G79" s="252"/>
      <c r="H79" s="230" t="s">
        <v>797</v>
      </c>
      <c r="I79" s="230" t="s">
        <v>798</v>
      </c>
      <c r="J79" s="230">
        <v>20</v>
      </c>
      <c r="K79" s="242"/>
    </row>
    <row r="80" spans="2:11" s="1" customFormat="1" ht="15" customHeight="1">
      <c r="B80" s="241"/>
      <c r="C80" s="230" t="s">
        <v>799</v>
      </c>
      <c r="D80" s="230"/>
      <c r="E80" s="230"/>
      <c r="F80" s="251" t="s">
        <v>796</v>
      </c>
      <c r="G80" s="252"/>
      <c r="H80" s="230" t="s">
        <v>800</v>
      </c>
      <c r="I80" s="230" t="s">
        <v>798</v>
      </c>
      <c r="J80" s="230">
        <v>120</v>
      </c>
      <c r="K80" s="242"/>
    </row>
    <row r="81" spans="2:11" s="1" customFormat="1" ht="15" customHeight="1">
      <c r="B81" s="253"/>
      <c r="C81" s="230" t="s">
        <v>801</v>
      </c>
      <c r="D81" s="230"/>
      <c r="E81" s="230"/>
      <c r="F81" s="251" t="s">
        <v>802</v>
      </c>
      <c r="G81" s="252"/>
      <c r="H81" s="230" t="s">
        <v>803</v>
      </c>
      <c r="I81" s="230" t="s">
        <v>798</v>
      </c>
      <c r="J81" s="230">
        <v>50</v>
      </c>
      <c r="K81" s="242"/>
    </row>
    <row r="82" spans="2:11" s="1" customFormat="1" ht="15" customHeight="1">
      <c r="B82" s="253"/>
      <c r="C82" s="230" t="s">
        <v>804</v>
      </c>
      <c r="D82" s="230"/>
      <c r="E82" s="230"/>
      <c r="F82" s="251" t="s">
        <v>796</v>
      </c>
      <c r="G82" s="252"/>
      <c r="H82" s="230" t="s">
        <v>805</v>
      </c>
      <c r="I82" s="230" t="s">
        <v>806</v>
      </c>
      <c r="J82" s="230"/>
      <c r="K82" s="242"/>
    </row>
    <row r="83" spans="2:11" s="1" customFormat="1" ht="15" customHeight="1">
      <c r="B83" s="253"/>
      <c r="C83" s="254" t="s">
        <v>807</v>
      </c>
      <c r="D83" s="254"/>
      <c r="E83" s="254"/>
      <c r="F83" s="255" t="s">
        <v>802</v>
      </c>
      <c r="G83" s="254"/>
      <c r="H83" s="254" t="s">
        <v>808</v>
      </c>
      <c r="I83" s="254" t="s">
        <v>798</v>
      </c>
      <c r="J83" s="254">
        <v>15</v>
      </c>
      <c r="K83" s="242"/>
    </row>
    <row r="84" spans="2:11" s="1" customFormat="1" ht="15" customHeight="1">
      <c r="B84" s="253"/>
      <c r="C84" s="254" t="s">
        <v>809</v>
      </c>
      <c r="D84" s="254"/>
      <c r="E84" s="254"/>
      <c r="F84" s="255" t="s">
        <v>802</v>
      </c>
      <c r="G84" s="254"/>
      <c r="H84" s="254" t="s">
        <v>810</v>
      </c>
      <c r="I84" s="254" t="s">
        <v>798</v>
      </c>
      <c r="J84" s="254">
        <v>15</v>
      </c>
      <c r="K84" s="242"/>
    </row>
    <row r="85" spans="2:11" s="1" customFormat="1" ht="15" customHeight="1">
      <c r="B85" s="253"/>
      <c r="C85" s="254" t="s">
        <v>811</v>
      </c>
      <c r="D85" s="254"/>
      <c r="E85" s="254"/>
      <c r="F85" s="255" t="s">
        <v>802</v>
      </c>
      <c r="G85" s="254"/>
      <c r="H85" s="254" t="s">
        <v>812</v>
      </c>
      <c r="I85" s="254" t="s">
        <v>798</v>
      </c>
      <c r="J85" s="254">
        <v>20</v>
      </c>
      <c r="K85" s="242"/>
    </row>
    <row r="86" spans="2:11" s="1" customFormat="1" ht="15" customHeight="1">
      <c r="B86" s="253"/>
      <c r="C86" s="254" t="s">
        <v>813</v>
      </c>
      <c r="D86" s="254"/>
      <c r="E86" s="254"/>
      <c r="F86" s="255" t="s">
        <v>802</v>
      </c>
      <c r="G86" s="254"/>
      <c r="H86" s="254" t="s">
        <v>814</v>
      </c>
      <c r="I86" s="254" t="s">
        <v>798</v>
      </c>
      <c r="J86" s="254">
        <v>20</v>
      </c>
      <c r="K86" s="242"/>
    </row>
    <row r="87" spans="2:11" s="1" customFormat="1" ht="15" customHeight="1">
      <c r="B87" s="253"/>
      <c r="C87" s="230" t="s">
        <v>815</v>
      </c>
      <c r="D87" s="230"/>
      <c r="E87" s="230"/>
      <c r="F87" s="251" t="s">
        <v>802</v>
      </c>
      <c r="G87" s="252"/>
      <c r="H87" s="230" t="s">
        <v>816</v>
      </c>
      <c r="I87" s="230" t="s">
        <v>798</v>
      </c>
      <c r="J87" s="230">
        <v>50</v>
      </c>
      <c r="K87" s="242"/>
    </row>
    <row r="88" spans="2:11" s="1" customFormat="1" ht="15" customHeight="1">
      <c r="B88" s="253"/>
      <c r="C88" s="230" t="s">
        <v>817</v>
      </c>
      <c r="D88" s="230"/>
      <c r="E88" s="230"/>
      <c r="F88" s="251" t="s">
        <v>802</v>
      </c>
      <c r="G88" s="252"/>
      <c r="H88" s="230" t="s">
        <v>818</v>
      </c>
      <c r="I88" s="230" t="s">
        <v>798</v>
      </c>
      <c r="J88" s="230">
        <v>20</v>
      </c>
      <c r="K88" s="242"/>
    </row>
    <row r="89" spans="2:11" s="1" customFormat="1" ht="15" customHeight="1">
      <c r="B89" s="253"/>
      <c r="C89" s="230" t="s">
        <v>819</v>
      </c>
      <c r="D89" s="230"/>
      <c r="E89" s="230"/>
      <c r="F89" s="251" t="s">
        <v>802</v>
      </c>
      <c r="G89" s="252"/>
      <c r="H89" s="230" t="s">
        <v>820</v>
      </c>
      <c r="I89" s="230" t="s">
        <v>798</v>
      </c>
      <c r="J89" s="230">
        <v>20</v>
      </c>
      <c r="K89" s="242"/>
    </row>
    <row r="90" spans="2:11" s="1" customFormat="1" ht="15" customHeight="1">
      <c r="B90" s="253"/>
      <c r="C90" s="230" t="s">
        <v>821</v>
      </c>
      <c r="D90" s="230"/>
      <c r="E90" s="230"/>
      <c r="F90" s="251" t="s">
        <v>802</v>
      </c>
      <c r="G90" s="252"/>
      <c r="H90" s="230" t="s">
        <v>822</v>
      </c>
      <c r="I90" s="230" t="s">
        <v>798</v>
      </c>
      <c r="J90" s="230">
        <v>50</v>
      </c>
      <c r="K90" s="242"/>
    </row>
    <row r="91" spans="2:11" s="1" customFormat="1" ht="15" customHeight="1">
      <c r="B91" s="253"/>
      <c r="C91" s="230" t="s">
        <v>823</v>
      </c>
      <c r="D91" s="230"/>
      <c r="E91" s="230"/>
      <c r="F91" s="251" t="s">
        <v>802</v>
      </c>
      <c r="G91" s="252"/>
      <c r="H91" s="230" t="s">
        <v>823</v>
      </c>
      <c r="I91" s="230" t="s">
        <v>798</v>
      </c>
      <c r="J91" s="230">
        <v>50</v>
      </c>
      <c r="K91" s="242"/>
    </row>
    <row r="92" spans="2:11" s="1" customFormat="1" ht="15" customHeight="1">
      <c r="B92" s="253"/>
      <c r="C92" s="230" t="s">
        <v>824</v>
      </c>
      <c r="D92" s="230"/>
      <c r="E92" s="230"/>
      <c r="F92" s="251" t="s">
        <v>802</v>
      </c>
      <c r="G92" s="252"/>
      <c r="H92" s="230" t="s">
        <v>825</v>
      </c>
      <c r="I92" s="230" t="s">
        <v>798</v>
      </c>
      <c r="J92" s="230">
        <v>255</v>
      </c>
      <c r="K92" s="242"/>
    </row>
    <row r="93" spans="2:11" s="1" customFormat="1" ht="15" customHeight="1">
      <c r="B93" s="253"/>
      <c r="C93" s="230" t="s">
        <v>826</v>
      </c>
      <c r="D93" s="230"/>
      <c r="E93" s="230"/>
      <c r="F93" s="251" t="s">
        <v>796</v>
      </c>
      <c r="G93" s="252"/>
      <c r="H93" s="230" t="s">
        <v>827</v>
      </c>
      <c r="I93" s="230" t="s">
        <v>828</v>
      </c>
      <c r="J93" s="230"/>
      <c r="K93" s="242"/>
    </row>
    <row r="94" spans="2:11" s="1" customFormat="1" ht="15" customHeight="1">
      <c r="B94" s="253"/>
      <c r="C94" s="230" t="s">
        <v>829</v>
      </c>
      <c r="D94" s="230"/>
      <c r="E94" s="230"/>
      <c r="F94" s="251" t="s">
        <v>796</v>
      </c>
      <c r="G94" s="252"/>
      <c r="H94" s="230" t="s">
        <v>830</v>
      </c>
      <c r="I94" s="230" t="s">
        <v>831</v>
      </c>
      <c r="J94" s="230"/>
      <c r="K94" s="242"/>
    </row>
    <row r="95" spans="2:11" s="1" customFormat="1" ht="15" customHeight="1">
      <c r="B95" s="253"/>
      <c r="C95" s="230" t="s">
        <v>832</v>
      </c>
      <c r="D95" s="230"/>
      <c r="E95" s="230"/>
      <c r="F95" s="251" t="s">
        <v>796</v>
      </c>
      <c r="G95" s="252"/>
      <c r="H95" s="230" t="s">
        <v>832</v>
      </c>
      <c r="I95" s="230" t="s">
        <v>831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796</v>
      </c>
      <c r="G96" s="252"/>
      <c r="H96" s="230" t="s">
        <v>833</v>
      </c>
      <c r="I96" s="230" t="s">
        <v>831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796</v>
      </c>
      <c r="G97" s="252"/>
      <c r="H97" s="230" t="s">
        <v>834</v>
      </c>
      <c r="I97" s="230" t="s">
        <v>831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835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790</v>
      </c>
      <c r="D103" s="243"/>
      <c r="E103" s="243"/>
      <c r="F103" s="243" t="s">
        <v>791</v>
      </c>
      <c r="G103" s="244"/>
      <c r="H103" s="243" t="s">
        <v>53</v>
      </c>
      <c r="I103" s="243" t="s">
        <v>56</v>
      </c>
      <c r="J103" s="243" t="s">
        <v>792</v>
      </c>
      <c r="K103" s="242"/>
    </row>
    <row r="104" spans="2:11" s="1" customFormat="1" ht="17.25" customHeight="1">
      <c r="B104" s="241"/>
      <c r="C104" s="245" t="s">
        <v>793</v>
      </c>
      <c r="D104" s="245"/>
      <c r="E104" s="245"/>
      <c r="F104" s="246" t="s">
        <v>794</v>
      </c>
      <c r="G104" s="247"/>
      <c r="H104" s="245"/>
      <c r="I104" s="245"/>
      <c r="J104" s="245" t="s">
        <v>795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796</v>
      </c>
      <c r="G106" s="230"/>
      <c r="H106" s="230" t="s">
        <v>836</v>
      </c>
      <c r="I106" s="230" t="s">
        <v>798</v>
      </c>
      <c r="J106" s="230">
        <v>20</v>
      </c>
      <c r="K106" s="242"/>
    </row>
    <row r="107" spans="2:11" s="1" customFormat="1" ht="15" customHeight="1">
      <c r="B107" s="241"/>
      <c r="C107" s="230" t="s">
        <v>799</v>
      </c>
      <c r="D107" s="230"/>
      <c r="E107" s="230"/>
      <c r="F107" s="251" t="s">
        <v>796</v>
      </c>
      <c r="G107" s="230"/>
      <c r="H107" s="230" t="s">
        <v>836</v>
      </c>
      <c r="I107" s="230" t="s">
        <v>798</v>
      </c>
      <c r="J107" s="230">
        <v>120</v>
      </c>
      <c r="K107" s="242"/>
    </row>
    <row r="108" spans="2:11" s="1" customFormat="1" ht="15" customHeight="1">
      <c r="B108" s="253"/>
      <c r="C108" s="230" t="s">
        <v>801</v>
      </c>
      <c r="D108" s="230"/>
      <c r="E108" s="230"/>
      <c r="F108" s="251" t="s">
        <v>802</v>
      </c>
      <c r="G108" s="230"/>
      <c r="H108" s="230" t="s">
        <v>836</v>
      </c>
      <c r="I108" s="230" t="s">
        <v>798</v>
      </c>
      <c r="J108" s="230">
        <v>50</v>
      </c>
      <c r="K108" s="242"/>
    </row>
    <row r="109" spans="2:11" s="1" customFormat="1" ht="15" customHeight="1">
      <c r="B109" s="253"/>
      <c r="C109" s="230" t="s">
        <v>804</v>
      </c>
      <c r="D109" s="230"/>
      <c r="E109" s="230"/>
      <c r="F109" s="251" t="s">
        <v>796</v>
      </c>
      <c r="G109" s="230"/>
      <c r="H109" s="230" t="s">
        <v>836</v>
      </c>
      <c r="I109" s="230" t="s">
        <v>806</v>
      </c>
      <c r="J109" s="230"/>
      <c r="K109" s="242"/>
    </row>
    <row r="110" spans="2:11" s="1" customFormat="1" ht="15" customHeight="1">
      <c r="B110" s="253"/>
      <c r="C110" s="230" t="s">
        <v>815</v>
      </c>
      <c r="D110" s="230"/>
      <c r="E110" s="230"/>
      <c r="F110" s="251" t="s">
        <v>802</v>
      </c>
      <c r="G110" s="230"/>
      <c r="H110" s="230" t="s">
        <v>836</v>
      </c>
      <c r="I110" s="230" t="s">
        <v>798</v>
      </c>
      <c r="J110" s="230">
        <v>50</v>
      </c>
      <c r="K110" s="242"/>
    </row>
    <row r="111" spans="2:11" s="1" customFormat="1" ht="15" customHeight="1">
      <c r="B111" s="253"/>
      <c r="C111" s="230" t="s">
        <v>823</v>
      </c>
      <c r="D111" s="230"/>
      <c r="E111" s="230"/>
      <c r="F111" s="251" t="s">
        <v>802</v>
      </c>
      <c r="G111" s="230"/>
      <c r="H111" s="230" t="s">
        <v>836</v>
      </c>
      <c r="I111" s="230" t="s">
        <v>798</v>
      </c>
      <c r="J111" s="230">
        <v>50</v>
      </c>
      <c r="K111" s="242"/>
    </row>
    <row r="112" spans="2:11" s="1" customFormat="1" ht="15" customHeight="1">
      <c r="B112" s="253"/>
      <c r="C112" s="230" t="s">
        <v>821</v>
      </c>
      <c r="D112" s="230"/>
      <c r="E112" s="230"/>
      <c r="F112" s="251" t="s">
        <v>802</v>
      </c>
      <c r="G112" s="230"/>
      <c r="H112" s="230" t="s">
        <v>836</v>
      </c>
      <c r="I112" s="230" t="s">
        <v>798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796</v>
      </c>
      <c r="G113" s="230"/>
      <c r="H113" s="230" t="s">
        <v>837</v>
      </c>
      <c r="I113" s="230" t="s">
        <v>798</v>
      </c>
      <c r="J113" s="230">
        <v>20</v>
      </c>
      <c r="K113" s="242"/>
    </row>
    <row r="114" spans="2:11" s="1" customFormat="1" ht="15" customHeight="1">
      <c r="B114" s="253"/>
      <c r="C114" s="230" t="s">
        <v>838</v>
      </c>
      <c r="D114" s="230"/>
      <c r="E114" s="230"/>
      <c r="F114" s="251" t="s">
        <v>796</v>
      </c>
      <c r="G114" s="230"/>
      <c r="H114" s="230" t="s">
        <v>839</v>
      </c>
      <c r="I114" s="230" t="s">
        <v>798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796</v>
      </c>
      <c r="G115" s="230"/>
      <c r="H115" s="230" t="s">
        <v>840</v>
      </c>
      <c r="I115" s="230" t="s">
        <v>831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796</v>
      </c>
      <c r="G116" s="230"/>
      <c r="H116" s="230" t="s">
        <v>841</v>
      </c>
      <c r="I116" s="230" t="s">
        <v>831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796</v>
      </c>
      <c r="G117" s="230"/>
      <c r="H117" s="230" t="s">
        <v>842</v>
      </c>
      <c r="I117" s="230" t="s">
        <v>843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844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790</v>
      </c>
      <c r="D123" s="243"/>
      <c r="E123" s="243"/>
      <c r="F123" s="243" t="s">
        <v>791</v>
      </c>
      <c r="G123" s="244"/>
      <c r="H123" s="243" t="s">
        <v>53</v>
      </c>
      <c r="I123" s="243" t="s">
        <v>56</v>
      </c>
      <c r="J123" s="243" t="s">
        <v>792</v>
      </c>
      <c r="K123" s="272"/>
    </row>
    <row r="124" spans="2:11" s="1" customFormat="1" ht="17.25" customHeight="1">
      <c r="B124" s="271"/>
      <c r="C124" s="245" t="s">
        <v>793</v>
      </c>
      <c r="D124" s="245"/>
      <c r="E124" s="245"/>
      <c r="F124" s="246" t="s">
        <v>794</v>
      </c>
      <c r="G124" s="247"/>
      <c r="H124" s="245"/>
      <c r="I124" s="245"/>
      <c r="J124" s="245" t="s">
        <v>795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799</v>
      </c>
      <c r="D126" s="250"/>
      <c r="E126" s="250"/>
      <c r="F126" s="251" t="s">
        <v>796</v>
      </c>
      <c r="G126" s="230"/>
      <c r="H126" s="230" t="s">
        <v>836</v>
      </c>
      <c r="I126" s="230" t="s">
        <v>798</v>
      </c>
      <c r="J126" s="230">
        <v>120</v>
      </c>
      <c r="K126" s="276"/>
    </row>
    <row r="127" spans="2:11" s="1" customFormat="1" ht="15" customHeight="1">
      <c r="B127" s="273"/>
      <c r="C127" s="230" t="s">
        <v>845</v>
      </c>
      <c r="D127" s="230"/>
      <c r="E127" s="230"/>
      <c r="F127" s="251" t="s">
        <v>796</v>
      </c>
      <c r="G127" s="230"/>
      <c r="H127" s="230" t="s">
        <v>846</v>
      </c>
      <c r="I127" s="230" t="s">
        <v>798</v>
      </c>
      <c r="J127" s="230" t="s">
        <v>847</v>
      </c>
      <c r="K127" s="276"/>
    </row>
    <row r="128" spans="2:11" s="1" customFormat="1" ht="15" customHeight="1">
      <c r="B128" s="273"/>
      <c r="C128" s="230" t="s">
        <v>744</v>
      </c>
      <c r="D128" s="230"/>
      <c r="E128" s="230"/>
      <c r="F128" s="251" t="s">
        <v>796</v>
      </c>
      <c r="G128" s="230"/>
      <c r="H128" s="230" t="s">
        <v>848</v>
      </c>
      <c r="I128" s="230" t="s">
        <v>798</v>
      </c>
      <c r="J128" s="230" t="s">
        <v>847</v>
      </c>
      <c r="K128" s="276"/>
    </row>
    <row r="129" spans="2:11" s="1" customFormat="1" ht="15" customHeight="1">
      <c r="B129" s="273"/>
      <c r="C129" s="230" t="s">
        <v>807</v>
      </c>
      <c r="D129" s="230"/>
      <c r="E129" s="230"/>
      <c r="F129" s="251" t="s">
        <v>802</v>
      </c>
      <c r="G129" s="230"/>
      <c r="H129" s="230" t="s">
        <v>808</v>
      </c>
      <c r="I129" s="230" t="s">
        <v>798</v>
      </c>
      <c r="J129" s="230">
        <v>15</v>
      </c>
      <c r="K129" s="276"/>
    </row>
    <row r="130" spans="2:11" s="1" customFormat="1" ht="15" customHeight="1">
      <c r="B130" s="273"/>
      <c r="C130" s="254" t="s">
        <v>809</v>
      </c>
      <c r="D130" s="254"/>
      <c r="E130" s="254"/>
      <c r="F130" s="255" t="s">
        <v>802</v>
      </c>
      <c r="G130" s="254"/>
      <c r="H130" s="254" t="s">
        <v>810</v>
      </c>
      <c r="I130" s="254" t="s">
        <v>798</v>
      </c>
      <c r="J130" s="254">
        <v>15</v>
      </c>
      <c r="K130" s="276"/>
    </row>
    <row r="131" spans="2:11" s="1" customFormat="1" ht="15" customHeight="1">
      <c r="B131" s="273"/>
      <c r="C131" s="254" t="s">
        <v>811</v>
      </c>
      <c r="D131" s="254"/>
      <c r="E131" s="254"/>
      <c r="F131" s="255" t="s">
        <v>802</v>
      </c>
      <c r="G131" s="254"/>
      <c r="H131" s="254" t="s">
        <v>812</v>
      </c>
      <c r="I131" s="254" t="s">
        <v>798</v>
      </c>
      <c r="J131" s="254">
        <v>20</v>
      </c>
      <c r="K131" s="276"/>
    </row>
    <row r="132" spans="2:11" s="1" customFormat="1" ht="15" customHeight="1">
      <c r="B132" s="273"/>
      <c r="C132" s="254" t="s">
        <v>813</v>
      </c>
      <c r="D132" s="254"/>
      <c r="E132" s="254"/>
      <c r="F132" s="255" t="s">
        <v>802</v>
      </c>
      <c r="G132" s="254"/>
      <c r="H132" s="254" t="s">
        <v>814</v>
      </c>
      <c r="I132" s="254" t="s">
        <v>798</v>
      </c>
      <c r="J132" s="254">
        <v>20</v>
      </c>
      <c r="K132" s="276"/>
    </row>
    <row r="133" spans="2:11" s="1" customFormat="1" ht="15" customHeight="1">
      <c r="B133" s="273"/>
      <c r="C133" s="230" t="s">
        <v>801</v>
      </c>
      <c r="D133" s="230"/>
      <c r="E133" s="230"/>
      <c r="F133" s="251" t="s">
        <v>802</v>
      </c>
      <c r="G133" s="230"/>
      <c r="H133" s="230" t="s">
        <v>836</v>
      </c>
      <c r="I133" s="230" t="s">
        <v>798</v>
      </c>
      <c r="J133" s="230">
        <v>50</v>
      </c>
      <c r="K133" s="276"/>
    </row>
    <row r="134" spans="2:11" s="1" customFormat="1" ht="15" customHeight="1">
      <c r="B134" s="273"/>
      <c r="C134" s="230" t="s">
        <v>815</v>
      </c>
      <c r="D134" s="230"/>
      <c r="E134" s="230"/>
      <c r="F134" s="251" t="s">
        <v>802</v>
      </c>
      <c r="G134" s="230"/>
      <c r="H134" s="230" t="s">
        <v>836</v>
      </c>
      <c r="I134" s="230" t="s">
        <v>798</v>
      </c>
      <c r="J134" s="230">
        <v>50</v>
      </c>
      <c r="K134" s="276"/>
    </row>
    <row r="135" spans="2:11" s="1" customFormat="1" ht="15" customHeight="1">
      <c r="B135" s="273"/>
      <c r="C135" s="230" t="s">
        <v>821</v>
      </c>
      <c r="D135" s="230"/>
      <c r="E135" s="230"/>
      <c r="F135" s="251" t="s">
        <v>802</v>
      </c>
      <c r="G135" s="230"/>
      <c r="H135" s="230" t="s">
        <v>836</v>
      </c>
      <c r="I135" s="230" t="s">
        <v>798</v>
      </c>
      <c r="J135" s="230">
        <v>50</v>
      </c>
      <c r="K135" s="276"/>
    </row>
    <row r="136" spans="2:11" s="1" customFormat="1" ht="15" customHeight="1">
      <c r="B136" s="273"/>
      <c r="C136" s="230" t="s">
        <v>823</v>
      </c>
      <c r="D136" s="230"/>
      <c r="E136" s="230"/>
      <c r="F136" s="251" t="s">
        <v>802</v>
      </c>
      <c r="G136" s="230"/>
      <c r="H136" s="230" t="s">
        <v>836</v>
      </c>
      <c r="I136" s="230" t="s">
        <v>798</v>
      </c>
      <c r="J136" s="230">
        <v>50</v>
      </c>
      <c r="K136" s="276"/>
    </row>
    <row r="137" spans="2:11" s="1" customFormat="1" ht="15" customHeight="1">
      <c r="B137" s="273"/>
      <c r="C137" s="230" t="s">
        <v>824</v>
      </c>
      <c r="D137" s="230"/>
      <c r="E137" s="230"/>
      <c r="F137" s="251" t="s">
        <v>802</v>
      </c>
      <c r="G137" s="230"/>
      <c r="H137" s="230" t="s">
        <v>849</v>
      </c>
      <c r="I137" s="230" t="s">
        <v>798</v>
      </c>
      <c r="J137" s="230">
        <v>255</v>
      </c>
      <c r="K137" s="276"/>
    </row>
    <row r="138" spans="2:11" s="1" customFormat="1" ht="15" customHeight="1">
      <c r="B138" s="273"/>
      <c r="C138" s="230" t="s">
        <v>826</v>
      </c>
      <c r="D138" s="230"/>
      <c r="E138" s="230"/>
      <c r="F138" s="251" t="s">
        <v>796</v>
      </c>
      <c r="G138" s="230"/>
      <c r="H138" s="230" t="s">
        <v>850</v>
      </c>
      <c r="I138" s="230" t="s">
        <v>828</v>
      </c>
      <c r="J138" s="230"/>
      <c r="K138" s="276"/>
    </row>
    <row r="139" spans="2:11" s="1" customFormat="1" ht="15" customHeight="1">
      <c r="B139" s="273"/>
      <c r="C139" s="230" t="s">
        <v>829</v>
      </c>
      <c r="D139" s="230"/>
      <c r="E139" s="230"/>
      <c r="F139" s="251" t="s">
        <v>796</v>
      </c>
      <c r="G139" s="230"/>
      <c r="H139" s="230" t="s">
        <v>851</v>
      </c>
      <c r="I139" s="230" t="s">
        <v>831</v>
      </c>
      <c r="J139" s="230"/>
      <c r="K139" s="276"/>
    </row>
    <row r="140" spans="2:11" s="1" customFormat="1" ht="15" customHeight="1">
      <c r="B140" s="273"/>
      <c r="C140" s="230" t="s">
        <v>832</v>
      </c>
      <c r="D140" s="230"/>
      <c r="E140" s="230"/>
      <c r="F140" s="251" t="s">
        <v>796</v>
      </c>
      <c r="G140" s="230"/>
      <c r="H140" s="230" t="s">
        <v>832</v>
      </c>
      <c r="I140" s="230" t="s">
        <v>831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796</v>
      </c>
      <c r="G141" s="230"/>
      <c r="H141" s="230" t="s">
        <v>852</v>
      </c>
      <c r="I141" s="230" t="s">
        <v>831</v>
      </c>
      <c r="J141" s="230"/>
      <c r="K141" s="276"/>
    </row>
    <row r="142" spans="2:11" s="1" customFormat="1" ht="15" customHeight="1">
      <c r="B142" s="273"/>
      <c r="C142" s="230" t="s">
        <v>853</v>
      </c>
      <c r="D142" s="230"/>
      <c r="E142" s="230"/>
      <c r="F142" s="251" t="s">
        <v>796</v>
      </c>
      <c r="G142" s="230"/>
      <c r="H142" s="230" t="s">
        <v>854</v>
      </c>
      <c r="I142" s="230" t="s">
        <v>831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855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790</v>
      </c>
      <c r="D148" s="243"/>
      <c r="E148" s="243"/>
      <c r="F148" s="243" t="s">
        <v>791</v>
      </c>
      <c r="G148" s="244"/>
      <c r="H148" s="243" t="s">
        <v>53</v>
      </c>
      <c r="I148" s="243" t="s">
        <v>56</v>
      </c>
      <c r="J148" s="243" t="s">
        <v>792</v>
      </c>
      <c r="K148" s="242"/>
    </row>
    <row r="149" spans="2:11" s="1" customFormat="1" ht="17.25" customHeight="1">
      <c r="B149" s="241"/>
      <c r="C149" s="245" t="s">
        <v>793</v>
      </c>
      <c r="D149" s="245"/>
      <c r="E149" s="245"/>
      <c r="F149" s="246" t="s">
        <v>794</v>
      </c>
      <c r="G149" s="247"/>
      <c r="H149" s="245"/>
      <c r="I149" s="245"/>
      <c r="J149" s="245" t="s">
        <v>795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799</v>
      </c>
      <c r="D151" s="230"/>
      <c r="E151" s="230"/>
      <c r="F151" s="281" t="s">
        <v>796</v>
      </c>
      <c r="G151" s="230"/>
      <c r="H151" s="280" t="s">
        <v>836</v>
      </c>
      <c r="I151" s="280" t="s">
        <v>798</v>
      </c>
      <c r="J151" s="280">
        <v>120</v>
      </c>
      <c r="K151" s="276"/>
    </row>
    <row r="152" spans="2:11" s="1" customFormat="1" ht="15" customHeight="1">
      <c r="B152" s="253"/>
      <c r="C152" s="280" t="s">
        <v>845</v>
      </c>
      <c r="D152" s="230"/>
      <c r="E152" s="230"/>
      <c r="F152" s="281" t="s">
        <v>796</v>
      </c>
      <c r="G152" s="230"/>
      <c r="H152" s="280" t="s">
        <v>856</v>
      </c>
      <c r="I152" s="280" t="s">
        <v>798</v>
      </c>
      <c r="J152" s="280" t="s">
        <v>847</v>
      </c>
      <c r="K152" s="276"/>
    </row>
    <row r="153" spans="2:11" s="1" customFormat="1" ht="15" customHeight="1">
      <c r="B153" s="253"/>
      <c r="C153" s="280" t="s">
        <v>744</v>
      </c>
      <c r="D153" s="230"/>
      <c r="E153" s="230"/>
      <c r="F153" s="281" t="s">
        <v>796</v>
      </c>
      <c r="G153" s="230"/>
      <c r="H153" s="280" t="s">
        <v>857</v>
      </c>
      <c r="I153" s="280" t="s">
        <v>798</v>
      </c>
      <c r="J153" s="280" t="s">
        <v>847</v>
      </c>
      <c r="K153" s="276"/>
    </row>
    <row r="154" spans="2:11" s="1" customFormat="1" ht="15" customHeight="1">
      <c r="B154" s="253"/>
      <c r="C154" s="280" t="s">
        <v>801</v>
      </c>
      <c r="D154" s="230"/>
      <c r="E154" s="230"/>
      <c r="F154" s="281" t="s">
        <v>802</v>
      </c>
      <c r="G154" s="230"/>
      <c r="H154" s="280" t="s">
        <v>836</v>
      </c>
      <c r="I154" s="280" t="s">
        <v>798</v>
      </c>
      <c r="J154" s="280">
        <v>50</v>
      </c>
      <c r="K154" s="276"/>
    </row>
    <row r="155" spans="2:11" s="1" customFormat="1" ht="15" customHeight="1">
      <c r="B155" s="253"/>
      <c r="C155" s="280" t="s">
        <v>804</v>
      </c>
      <c r="D155" s="230"/>
      <c r="E155" s="230"/>
      <c r="F155" s="281" t="s">
        <v>796</v>
      </c>
      <c r="G155" s="230"/>
      <c r="H155" s="280" t="s">
        <v>836</v>
      </c>
      <c r="I155" s="280" t="s">
        <v>806</v>
      </c>
      <c r="J155" s="280"/>
      <c r="K155" s="276"/>
    </row>
    <row r="156" spans="2:11" s="1" customFormat="1" ht="15" customHeight="1">
      <c r="B156" s="253"/>
      <c r="C156" s="280" t="s">
        <v>815</v>
      </c>
      <c r="D156" s="230"/>
      <c r="E156" s="230"/>
      <c r="F156" s="281" t="s">
        <v>802</v>
      </c>
      <c r="G156" s="230"/>
      <c r="H156" s="280" t="s">
        <v>836</v>
      </c>
      <c r="I156" s="280" t="s">
        <v>798</v>
      </c>
      <c r="J156" s="280">
        <v>50</v>
      </c>
      <c r="K156" s="276"/>
    </row>
    <row r="157" spans="2:11" s="1" customFormat="1" ht="15" customHeight="1">
      <c r="B157" s="253"/>
      <c r="C157" s="280" t="s">
        <v>823</v>
      </c>
      <c r="D157" s="230"/>
      <c r="E157" s="230"/>
      <c r="F157" s="281" t="s">
        <v>802</v>
      </c>
      <c r="G157" s="230"/>
      <c r="H157" s="280" t="s">
        <v>836</v>
      </c>
      <c r="I157" s="280" t="s">
        <v>798</v>
      </c>
      <c r="J157" s="280">
        <v>50</v>
      </c>
      <c r="K157" s="276"/>
    </row>
    <row r="158" spans="2:11" s="1" customFormat="1" ht="15" customHeight="1">
      <c r="B158" s="253"/>
      <c r="C158" s="280" t="s">
        <v>821</v>
      </c>
      <c r="D158" s="230"/>
      <c r="E158" s="230"/>
      <c r="F158" s="281" t="s">
        <v>802</v>
      </c>
      <c r="G158" s="230"/>
      <c r="H158" s="280" t="s">
        <v>836</v>
      </c>
      <c r="I158" s="280" t="s">
        <v>798</v>
      </c>
      <c r="J158" s="280">
        <v>50</v>
      </c>
      <c r="K158" s="276"/>
    </row>
    <row r="159" spans="2:11" s="1" customFormat="1" ht="15" customHeight="1">
      <c r="B159" s="253"/>
      <c r="C159" s="280" t="s">
        <v>93</v>
      </c>
      <c r="D159" s="230"/>
      <c r="E159" s="230"/>
      <c r="F159" s="281" t="s">
        <v>796</v>
      </c>
      <c r="G159" s="230"/>
      <c r="H159" s="280" t="s">
        <v>858</v>
      </c>
      <c r="I159" s="280" t="s">
        <v>798</v>
      </c>
      <c r="J159" s="280" t="s">
        <v>859</v>
      </c>
      <c r="K159" s="276"/>
    </row>
    <row r="160" spans="2:11" s="1" customFormat="1" ht="15" customHeight="1">
      <c r="B160" s="253"/>
      <c r="C160" s="280" t="s">
        <v>860</v>
      </c>
      <c r="D160" s="230"/>
      <c r="E160" s="230"/>
      <c r="F160" s="281" t="s">
        <v>796</v>
      </c>
      <c r="G160" s="230"/>
      <c r="H160" s="280" t="s">
        <v>861</v>
      </c>
      <c r="I160" s="280" t="s">
        <v>831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862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790</v>
      </c>
      <c r="D166" s="243"/>
      <c r="E166" s="243"/>
      <c r="F166" s="243" t="s">
        <v>791</v>
      </c>
      <c r="G166" s="285"/>
      <c r="H166" s="286" t="s">
        <v>53</v>
      </c>
      <c r="I166" s="286" t="s">
        <v>56</v>
      </c>
      <c r="J166" s="243" t="s">
        <v>792</v>
      </c>
      <c r="K166" s="223"/>
    </row>
    <row r="167" spans="2:11" s="1" customFormat="1" ht="17.25" customHeight="1">
      <c r="B167" s="224"/>
      <c r="C167" s="245" t="s">
        <v>793</v>
      </c>
      <c r="D167" s="245"/>
      <c r="E167" s="245"/>
      <c r="F167" s="246" t="s">
        <v>794</v>
      </c>
      <c r="G167" s="287"/>
      <c r="H167" s="288"/>
      <c r="I167" s="288"/>
      <c r="J167" s="245" t="s">
        <v>795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799</v>
      </c>
      <c r="D169" s="230"/>
      <c r="E169" s="230"/>
      <c r="F169" s="251" t="s">
        <v>796</v>
      </c>
      <c r="G169" s="230"/>
      <c r="H169" s="230" t="s">
        <v>836</v>
      </c>
      <c r="I169" s="230" t="s">
        <v>798</v>
      </c>
      <c r="J169" s="230">
        <v>120</v>
      </c>
      <c r="K169" s="276"/>
    </row>
    <row r="170" spans="2:11" s="1" customFormat="1" ht="15" customHeight="1">
      <c r="B170" s="253"/>
      <c r="C170" s="230" t="s">
        <v>845</v>
      </c>
      <c r="D170" s="230"/>
      <c r="E170" s="230"/>
      <c r="F170" s="251" t="s">
        <v>796</v>
      </c>
      <c r="G170" s="230"/>
      <c r="H170" s="230" t="s">
        <v>846</v>
      </c>
      <c r="I170" s="230" t="s">
        <v>798</v>
      </c>
      <c r="J170" s="230" t="s">
        <v>847</v>
      </c>
      <c r="K170" s="276"/>
    </row>
    <row r="171" spans="2:11" s="1" customFormat="1" ht="15" customHeight="1">
      <c r="B171" s="253"/>
      <c r="C171" s="230" t="s">
        <v>744</v>
      </c>
      <c r="D171" s="230"/>
      <c r="E171" s="230"/>
      <c r="F171" s="251" t="s">
        <v>796</v>
      </c>
      <c r="G171" s="230"/>
      <c r="H171" s="230" t="s">
        <v>863</v>
      </c>
      <c r="I171" s="230" t="s">
        <v>798</v>
      </c>
      <c r="J171" s="230" t="s">
        <v>847</v>
      </c>
      <c r="K171" s="276"/>
    </row>
    <row r="172" spans="2:11" s="1" customFormat="1" ht="15" customHeight="1">
      <c r="B172" s="253"/>
      <c r="C172" s="230" t="s">
        <v>801</v>
      </c>
      <c r="D172" s="230"/>
      <c r="E172" s="230"/>
      <c r="F172" s="251" t="s">
        <v>802</v>
      </c>
      <c r="G172" s="230"/>
      <c r="H172" s="230" t="s">
        <v>863</v>
      </c>
      <c r="I172" s="230" t="s">
        <v>798</v>
      </c>
      <c r="J172" s="230">
        <v>50</v>
      </c>
      <c r="K172" s="276"/>
    </row>
    <row r="173" spans="2:11" s="1" customFormat="1" ht="15" customHeight="1">
      <c r="B173" s="253"/>
      <c r="C173" s="230" t="s">
        <v>804</v>
      </c>
      <c r="D173" s="230"/>
      <c r="E173" s="230"/>
      <c r="F173" s="251" t="s">
        <v>796</v>
      </c>
      <c r="G173" s="230"/>
      <c r="H173" s="230" t="s">
        <v>863</v>
      </c>
      <c r="I173" s="230" t="s">
        <v>806</v>
      </c>
      <c r="J173" s="230"/>
      <c r="K173" s="276"/>
    </row>
    <row r="174" spans="2:11" s="1" customFormat="1" ht="15" customHeight="1">
      <c r="B174" s="253"/>
      <c r="C174" s="230" t="s">
        <v>815</v>
      </c>
      <c r="D174" s="230"/>
      <c r="E174" s="230"/>
      <c r="F174" s="251" t="s">
        <v>802</v>
      </c>
      <c r="G174" s="230"/>
      <c r="H174" s="230" t="s">
        <v>863</v>
      </c>
      <c r="I174" s="230" t="s">
        <v>798</v>
      </c>
      <c r="J174" s="230">
        <v>50</v>
      </c>
      <c r="K174" s="276"/>
    </row>
    <row r="175" spans="2:11" s="1" customFormat="1" ht="15" customHeight="1">
      <c r="B175" s="253"/>
      <c r="C175" s="230" t="s">
        <v>823</v>
      </c>
      <c r="D175" s="230"/>
      <c r="E175" s="230"/>
      <c r="F175" s="251" t="s">
        <v>802</v>
      </c>
      <c r="G175" s="230"/>
      <c r="H175" s="230" t="s">
        <v>863</v>
      </c>
      <c r="I175" s="230" t="s">
        <v>798</v>
      </c>
      <c r="J175" s="230">
        <v>50</v>
      </c>
      <c r="K175" s="276"/>
    </row>
    <row r="176" spans="2:11" s="1" customFormat="1" ht="15" customHeight="1">
      <c r="B176" s="253"/>
      <c r="C176" s="230" t="s">
        <v>821</v>
      </c>
      <c r="D176" s="230"/>
      <c r="E176" s="230"/>
      <c r="F176" s="251" t="s">
        <v>802</v>
      </c>
      <c r="G176" s="230"/>
      <c r="H176" s="230" t="s">
        <v>863</v>
      </c>
      <c r="I176" s="230" t="s">
        <v>798</v>
      </c>
      <c r="J176" s="230">
        <v>50</v>
      </c>
      <c r="K176" s="276"/>
    </row>
    <row r="177" spans="2:11" s="1" customFormat="1" ht="15" customHeight="1">
      <c r="B177" s="253"/>
      <c r="C177" s="230" t="s">
        <v>104</v>
      </c>
      <c r="D177" s="230"/>
      <c r="E177" s="230"/>
      <c r="F177" s="251" t="s">
        <v>796</v>
      </c>
      <c r="G177" s="230"/>
      <c r="H177" s="230" t="s">
        <v>864</v>
      </c>
      <c r="I177" s="230" t="s">
        <v>865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796</v>
      </c>
      <c r="G178" s="230"/>
      <c r="H178" s="230" t="s">
        <v>866</v>
      </c>
      <c r="I178" s="230" t="s">
        <v>867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796</v>
      </c>
      <c r="G179" s="230"/>
      <c r="H179" s="230" t="s">
        <v>868</v>
      </c>
      <c r="I179" s="230" t="s">
        <v>798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796</v>
      </c>
      <c r="G180" s="230"/>
      <c r="H180" s="230" t="s">
        <v>869</v>
      </c>
      <c r="I180" s="230" t="s">
        <v>798</v>
      </c>
      <c r="J180" s="230">
        <v>255</v>
      </c>
      <c r="K180" s="276"/>
    </row>
    <row r="181" spans="2:11" s="1" customFormat="1" ht="15" customHeight="1">
      <c r="B181" s="253"/>
      <c r="C181" s="230" t="s">
        <v>105</v>
      </c>
      <c r="D181" s="230"/>
      <c r="E181" s="230"/>
      <c r="F181" s="251" t="s">
        <v>796</v>
      </c>
      <c r="G181" s="230"/>
      <c r="H181" s="230" t="s">
        <v>760</v>
      </c>
      <c r="I181" s="230" t="s">
        <v>798</v>
      </c>
      <c r="J181" s="230">
        <v>10</v>
      </c>
      <c r="K181" s="276"/>
    </row>
    <row r="182" spans="2:11" s="1" customFormat="1" ht="15" customHeight="1">
      <c r="B182" s="253"/>
      <c r="C182" s="230" t="s">
        <v>106</v>
      </c>
      <c r="D182" s="230"/>
      <c r="E182" s="230"/>
      <c r="F182" s="251" t="s">
        <v>796</v>
      </c>
      <c r="G182" s="230"/>
      <c r="H182" s="230" t="s">
        <v>870</v>
      </c>
      <c r="I182" s="230" t="s">
        <v>831</v>
      </c>
      <c r="J182" s="230"/>
      <c r="K182" s="276"/>
    </row>
    <row r="183" spans="2:11" s="1" customFormat="1" ht="15" customHeight="1">
      <c r="B183" s="253"/>
      <c r="C183" s="230" t="s">
        <v>871</v>
      </c>
      <c r="D183" s="230"/>
      <c r="E183" s="230"/>
      <c r="F183" s="251" t="s">
        <v>796</v>
      </c>
      <c r="G183" s="230"/>
      <c r="H183" s="230" t="s">
        <v>872</v>
      </c>
      <c r="I183" s="230" t="s">
        <v>831</v>
      </c>
      <c r="J183" s="230"/>
      <c r="K183" s="276"/>
    </row>
    <row r="184" spans="2:11" s="1" customFormat="1" ht="15" customHeight="1">
      <c r="B184" s="253"/>
      <c r="C184" s="230" t="s">
        <v>860</v>
      </c>
      <c r="D184" s="230"/>
      <c r="E184" s="230"/>
      <c r="F184" s="251" t="s">
        <v>796</v>
      </c>
      <c r="G184" s="230"/>
      <c r="H184" s="230" t="s">
        <v>873</v>
      </c>
      <c r="I184" s="230" t="s">
        <v>831</v>
      </c>
      <c r="J184" s="230"/>
      <c r="K184" s="276"/>
    </row>
    <row r="185" spans="2:11" s="1" customFormat="1" ht="15" customHeight="1">
      <c r="B185" s="253"/>
      <c r="C185" s="230" t="s">
        <v>108</v>
      </c>
      <c r="D185" s="230"/>
      <c r="E185" s="230"/>
      <c r="F185" s="251" t="s">
        <v>802</v>
      </c>
      <c r="G185" s="230"/>
      <c r="H185" s="230" t="s">
        <v>874</v>
      </c>
      <c r="I185" s="230" t="s">
        <v>798</v>
      </c>
      <c r="J185" s="230">
        <v>50</v>
      </c>
      <c r="K185" s="276"/>
    </row>
    <row r="186" spans="2:11" s="1" customFormat="1" ht="15" customHeight="1">
      <c r="B186" s="253"/>
      <c r="C186" s="230" t="s">
        <v>875</v>
      </c>
      <c r="D186" s="230"/>
      <c r="E186" s="230"/>
      <c r="F186" s="251" t="s">
        <v>802</v>
      </c>
      <c r="G186" s="230"/>
      <c r="H186" s="230" t="s">
        <v>876</v>
      </c>
      <c r="I186" s="230" t="s">
        <v>877</v>
      </c>
      <c r="J186" s="230"/>
      <c r="K186" s="276"/>
    </row>
    <row r="187" spans="2:11" s="1" customFormat="1" ht="15" customHeight="1">
      <c r="B187" s="253"/>
      <c r="C187" s="230" t="s">
        <v>878</v>
      </c>
      <c r="D187" s="230"/>
      <c r="E187" s="230"/>
      <c r="F187" s="251" t="s">
        <v>802</v>
      </c>
      <c r="G187" s="230"/>
      <c r="H187" s="230" t="s">
        <v>879</v>
      </c>
      <c r="I187" s="230" t="s">
        <v>877</v>
      </c>
      <c r="J187" s="230"/>
      <c r="K187" s="276"/>
    </row>
    <row r="188" spans="2:11" s="1" customFormat="1" ht="15" customHeight="1">
      <c r="B188" s="253"/>
      <c r="C188" s="230" t="s">
        <v>880</v>
      </c>
      <c r="D188" s="230"/>
      <c r="E188" s="230"/>
      <c r="F188" s="251" t="s">
        <v>802</v>
      </c>
      <c r="G188" s="230"/>
      <c r="H188" s="230" t="s">
        <v>881</v>
      </c>
      <c r="I188" s="230" t="s">
        <v>877</v>
      </c>
      <c r="J188" s="230"/>
      <c r="K188" s="276"/>
    </row>
    <row r="189" spans="2:11" s="1" customFormat="1" ht="15" customHeight="1">
      <c r="B189" s="253"/>
      <c r="C189" s="289" t="s">
        <v>882</v>
      </c>
      <c r="D189" s="230"/>
      <c r="E189" s="230"/>
      <c r="F189" s="251" t="s">
        <v>802</v>
      </c>
      <c r="G189" s="230"/>
      <c r="H189" s="230" t="s">
        <v>883</v>
      </c>
      <c r="I189" s="230" t="s">
        <v>884</v>
      </c>
      <c r="J189" s="290" t="s">
        <v>885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796</v>
      </c>
      <c r="G190" s="230"/>
      <c r="H190" s="227" t="s">
        <v>886</v>
      </c>
      <c r="I190" s="230" t="s">
        <v>887</v>
      </c>
      <c r="J190" s="230"/>
      <c r="K190" s="276"/>
    </row>
    <row r="191" spans="2:11" s="1" customFormat="1" ht="15" customHeight="1">
      <c r="B191" s="253"/>
      <c r="C191" s="289" t="s">
        <v>888</v>
      </c>
      <c r="D191" s="230"/>
      <c r="E191" s="230"/>
      <c r="F191" s="251" t="s">
        <v>796</v>
      </c>
      <c r="G191" s="230"/>
      <c r="H191" s="230" t="s">
        <v>889</v>
      </c>
      <c r="I191" s="230" t="s">
        <v>831</v>
      </c>
      <c r="J191" s="230"/>
      <c r="K191" s="276"/>
    </row>
    <row r="192" spans="2:11" s="1" customFormat="1" ht="15" customHeight="1">
      <c r="B192" s="253"/>
      <c r="C192" s="289" t="s">
        <v>890</v>
      </c>
      <c r="D192" s="230"/>
      <c r="E192" s="230"/>
      <c r="F192" s="251" t="s">
        <v>796</v>
      </c>
      <c r="G192" s="230"/>
      <c r="H192" s="230" t="s">
        <v>891</v>
      </c>
      <c r="I192" s="230" t="s">
        <v>831</v>
      </c>
      <c r="J192" s="230"/>
      <c r="K192" s="276"/>
    </row>
    <row r="193" spans="2:11" s="1" customFormat="1" ht="15" customHeight="1">
      <c r="B193" s="253"/>
      <c r="C193" s="289" t="s">
        <v>892</v>
      </c>
      <c r="D193" s="230"/>
      <c r="E193" s="230"/>
      <c r="F193" s="251" t="s">
        <v>802</v>
      </c>
      <c r="G193" s="230"/>
      <c r="H193" s="230" t="s">
        <v>893</v>
      </c>
      <c r="I193" s="230" t="s">
        <v>831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894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895</v>
      </c>
      <c r="D200" s="292"/>
      <c r="E200" s="292"/>
      <c r="F200" s="292" t="s">
        <v>896</v>
      </c>
      <c r="G200" s="293"/>
      <c r="H200" s="351" t="s">
        <v>897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887</v>
      </c>
      <c r="D202" s="230"/>
      <c r="E202" s="230"/>
      <c r="F202" s="251" t="s">
        <v>42</v>
      </c>
      <c r="G202" s="230"/>
      <c r="H202" s="352" t="s">
        <v>898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899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900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901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902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843</v>
      </c>
      <c r="D208" s="230"/>
      <c r="E208" s="230"/>
      <c r="F208" s="251" t="s">
        <v>78</v>
      </c>
      <c r="G208" s="230"/>
      <c r="H208" s="352" t="s">
        <v>903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740</v>
      </c>
      <c r="G209" s="230"/>
      <c r="H209" s="352" t="s">
        <v>741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738</v>
      </c>
      <c r="G210" s="230"/>
      <c r="H210" s="352" t="s">
        <v>904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86</v>
      </c>
      <c r="G211" s="289"/>
      <c r="H211" s="353" t="s">
        <v>87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742</v>
      </c>
      <c r="G212" s="289"/>
      <c r="H212" s="353" t="s">
        <v>698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867</v>
      </c>
      <c r="D214" s="230"/>
      <c r="E214" s="230"/>
      <c r="F214" s="251">
        <v>1</v>
      </c>
      <c r="G214" s="289"/>
      <c r="H214" s="353" t="s">
        <v>905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906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907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908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SO-101 - Polní cesta VPC 4</vt:lpstr>
      <vt:lpstr>SO-102 - Polní cesta VPC 5</vt:lpstr>
      <vt:lpstr>VON - Vedlejší a ostatní ...</vt:lpstr>
      <vt:lpstr>Pokyny pro vyplnění</vt:lpstr>
      <vt:lpstr>'Rekapitulace stavby'!Názvy_tisku</vt:lpstr>
      <vt:lpstr>'SO-101 - Polní cesta VPC 4'!Názvy_tisku</vt:lpstr>
      <vt:lpstr>'SO-102 - Polní cesta VPC 5'!Názvy_tisku</vt:lpstr>
      <vt:lpstr>'VON - Vedlejší a ostatní ...'!Názvy_tisku</vt:lpstr>
      <vt:lpstr>'Pokyny pro vyplnění'!Oblast_tisku</vt:lpstr>
      <vt:lpstr>'Rekapitulace stavby'!Oblast_tisku</vt:lpstr>
      <vt:lpstr>'SO-101 - Polní cesta VPC 4'!Oblast_tisku</vt:lpstr>
      <vt:lpstr>'SO-102 - Polní cesta VPC 5'!Oblast_tisku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2023-02-28T12:27:36Z</dcterms:created>
  <dcterms:modified xsi:type="dcterms:W3CDTF">2023-02-28T12:28:25Z</dcterms:modified>
</cp:coreProperties>
</file>